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wajpia-my.sharepoint.com/personal/ekowalewski_acwajpia_com1/Documents/Apps/Microsoft Forms/Untitled form/Untitled form 1/Question 1/"/>
    </mc:Choice>
  </mc:AlternateContent>
  <xr:revisionPtr revIDLastSave="0" documentId="8_{ED6BB105-6F20-4538-BA90-D661531EFABD}" xr6:coauthVersionLast="47" xr6:coauthVersionMax="47" xr10:uidLastSave="{00000000-0000-0000-0000-000000000000}"/>
  <workbookProtection workbookAlgorithmName="SHA-512" workbookHashValue="9oYB4CJB0lQ26J1oIYWvmf/QodRWrU3QNwhkCuOuxS/8wAZuv82GWfhYweCZjH4C4ROQ5AKiEZy3cjBs+QPpXg==" workbookSaltValue="l9CyhnUZ2wVBuVOYsy1wyg==" workbookSpinCount="100000" lockStructure="1"/>
  <bookViews>
    <workbookView xWindow="-120" yWindow="-120" windowWidth="29040" windowHeight="15840" tabRatio="740" xr2:uid="{00000000-000D-0000-FFFF-FFFF00000000}"/>
  </bookViews>
  <sheets>
    <sheet name="Program Commitment" sheetId="9" r:id="rId1"/>
    <sheet name="Vehicle" sheetId="1" r:id="rId2"/>
    <sheet name="Construction" sheetId="2" r:id="rId3"/>
    <sheet name="Infrastructure" sheetId="3" r:id="rId4"/>
    <sheet name="Employment" sheetId="4" r:id="rId5"/>
    <sheet name="Ergonomic -Falls" sheetId="7" r:id="rId6"/>
    <sheet name="Ergonomic Claims" sheetId="5" r:id="rId7"/>
    <sheet name="Wildfire" sheetId="8" r:id="rId8"/>
  </sheets>
  <definedNames>
    <definedName name="_xlnm.Print_Area" localSheetId="2">Construction!$A$2:$G$52</definedName>
    <definedName name="_xlnm.Print_Area" localSheetId="4">Employment!$A$2:$G$38</definedName>
    <definedName name="_xlnm.Print_Area" localSheetId="6">'Ergonomic Claims'!$A$2:$G$28</definedName>
    <definedName name="_xlnm.Print_Area" localSheetId="5">'Ergonomic -Falls'!$A$2:$G$53</definedName>
    <definedName name="_xlnm.Print_Area" localSheetId="3">Infrastructure!$A$2:$G$51</definedName>
    <definedName name="_xlnm.Print_Area" localSheetId="0">'Program Commitment'!$A$1:$G$20</definedName>
    <definedName name="_xlnm.Print_Area" localSheetId="1">Vehicle!$A$1:$G$42</definedName>
    <definedName name="_xlnm.Print_Area" localSheetId="7">Wildfire!$A$2:$G$30</definedName>
    <definedName name="_xlnm.Print_Titles" localSheetId="2">Construction!$1:$4</definedName>
    <definedName name="_xlnm.Print_Titles" localSheetId="5">'Ergonomic -Falls'!$2:$3</definedName>
    <definedName name="_xlnm.Print_Titles" localSheetId="3">Infrastructure!$2:$2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9" l="1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43" i="3"/>
  <c r="C45" i="3" s="1"/>
  <c r="D43" i="3"/>
  <c r="E43" i="3"/>
  <c r="F39" i="3"/>
  <c r="F32" i="3"/>
  <c r="F28" i="3"/>
  <c r="F24" i="3"/>
  <c r="F18" i="3"/>
  <c r="E12" i="2" l="1"/>
  <c r="C9" i="1"/>
  <c r="E34" i="1" l="1"/>
  <c r="E17" i="8" l="1"/>
  <c r="D17" i="8"/>
  <c r="C17" i="8"/>
  <c r="F17" i="8" s="1"/>
  <c r="E44" i="2"/>
  <c r="E28" i="2"/>
  <c r="D34" i="1"/>
  <c r="E30" i="1"/>
  <c r="D30" i="1"/>
  <c r="E25" i="1"/>
  <c r="D25" i="1"/>
  <c r="E20" i="1"/>
  <c r="D20" i="1"/>
  <c r="E14" i="1"/>
  <c r="E9" i="1"/>
  <c r="F9" i="1" s="1"/>
  <c r="D14" i="1"/>
  <c r="E22" i="8"/>
  <c r="D22" i="8"/>
  <c r="C22" i="8"/>
  <c r="F22" i="8" s="1"/>
  <c r="E13" i="8"/>
  <c r="D13" i="8"/>
  <c r="C13" i="8"/>
  <c r="F13" i="8" l="1"/>
  <c r="E24" i="8"/>
  <c r="E20" i="9" s="1"/>
  <c r="C24" i="8"/>
  <c r="D24" i="8"/>
  <c r="D20" i="9" s="1"/>
  <c r="E25" i="7"/>
  <c r="D25" i="7"/>
  <c r="C25" i="7"/>
  <c r="E18" i="7"/>
  <c r="D18" i="7"/>
  <c r="C18" i="7"/>
  <c r="F18" i="7" s="1"/>
  <c r="E12" i="7"/>
  <c r="D12" i="7"/>
  <c r="C12" i="7"/>
  <c r="F12" i="7" s="1"/>
  <c r="E45" i="7"/>
  <c r="D45" i="7"/>
  <c r="C45" i="7"/>
  <c r="F45" i="7" s="1"/>
  <c r="E41" i="7"/>
  <c r="D41" i="7"/>
  <c r="C41" i="7"/>
  <c r="E34" i="7"/>
  <c r="D34" i="7"/>
  <c r="C34" i="7"/>
  <c r="F34" i="7" s="1"/>
  <c r="E10" i="3"/>
  <c r="D10" i="3"/>
  <c r="C10" i="3"/>
  <c r="F10" i="3" s="1"/>
  <c r="E18" i="3"/>
  <c r="D18" i="3"/>
  <c r="C18" i="3"/>
  <c r="E24" i="3"/>
  <c r="D24" i="3"/>
  <c r="C24" i="3"/>
  <c r="E28" i="3"/>
  <c r="D28" i="3"/>
  <c r="C28" i="3"/>
  <c r="E39" i="3"/>
  <c r="D39" i="3"/>
  <c r="C39" i="3"/>
  <c r="E32" i="3"/>
  <c r="D32" i="3"/>
  <c r="C32" i="3"/>
  <c r="E30" i="4"/>
  <c r="D30" i="4"/>
  <c r="C30" i="4"/>
  <c r="F30" i="4" s="1"/>
  <c r="E24" i="4"/>
  <c r="D24" i="4"/>
  <c r="C24" i="4"/>
  <c r="F24" i="4" s="1"/>
  <c r="E19" i="4"/>
  <c r="D19" i="4"/>
  <c r="C19" i="4"/>
  <c r="E14" i="4"/>
  <c r="D14" i="4"/>
  <c r="C14" i="4"/>
  <c r="F14" i="4" s="1"/>
  <c r="E9" i="4"/>
  <c r="D9" i="4"/>
  <c r="C9" i="4"/>
  <c r="F9" i="4" s="1"/>
  <c r="E15" i="5"/>
  <c r="D15" i="5"/>
  <c r="C15" i="5"/>
  <c r="F15" i="5" s="1"/>
  <c r="E20" i="5"/>
  <c r="D20" i="5"/>
  <c r="C20" i="5"/>
  <c r="F20" i="5" s="1"/>
  <c r="E11" i="5"/>
  <c r="D11" i="5"/>
  <c r="D22" i="5" s="1"/>
  <c r="C11" i="5"/>
  <c r="D44" i="2"/>
  <c r="C44" i="2"/>
  <c r="F44" i="2" s="1"/>
  <c r="E37" i="2"/>
  <c r="D37" i="2"/>
  <c r="C37" i="2"/>
  <c r="F37" i="2" s="1"/>
  <c r="D28" i="2"/>
  <c r="C28" i="2"/>
  <c r="F28" i="2" s="1"/>
  <c r="E21" i="2"/>
  <c r="D21" i="2"/>
  <c r="C21" i="2"/>
  <c r="F21" i="2" s="1"/>
  <c r="D12" i="2"/>
  <c r="C12" i="2"/>
  <c r="F12" i="2" s="1"/>
  <c r="C30" i="1"/>
  <c r="F30" i="1" s="1"/>
  <c r="C25" i="1"/>
  <c r="F25" i="1" s="1"/>
  <c r="C20" i="1"/>
  <c r="F20" i="1" s="1"/>
  <c r="C34" i="1"/>
  <c r="F34" i="1" s="1"/>
  <c r="D9" i="1"/>
  <c r="C14" i="1"/>
  <c r="F14" i="1" s="1"/>
  <c r="E22" i="5" l="1"/>
  <c r="F11" i="5"/>
  <c r="C22" i="5"/>
  <c r="F25" i="7"/>
  <c r="E45" i="3"/>
  <c r="F24" i="8"/>
  <c r="C20" i="9"/>
  <c r="F41" i="7"/>
  <c r="F19" i="4"/>
  <c r="D47" i="7"/>
  <c r="E47" i="7"/>
  <c r="C47" i="7"/>
  <c r="D46" i="2"/>
  <c r="E32" i="4"/>
  <c r="E36" i="1"/>
  <c r="E46" i="2"/>
  <c r="C46" i="2"/>
  <c r="F46" i="2" s="1"/>
  <c r="D36" i="1"/>
  <c r="D32" i="4"/>
  <c r="C32" i="4"/>
  <c r="C36" i="1"/>
  <c r="F22" i="5" l="1"/>
  <c r="F47" i="7"/>
  <c r="F32" i="4"/>
  <c r="F45" i="3"/>
  <c r="F36" i="1"/>
  <c r="F20" i="9"/>
  <c r="F11" i="9" s="1"/>
  <c r="D45" i="3" l="1"/>
  <c r="F43" i="3"/>
</calcChain>
</file>

<file path=xl/sharedStrings.xml><?xml version="1.0" encoding="utf-8"?>
<sst xmlns="http://schemas.openxmlformats.org/spreadsheetml/2006/main" count="366" uniqueCount="245">
  <si>
    <t>Defensive Driver Training</t>
  </si>
  <si>
    <t>Yes</t>
  </si>
  <si>
    <t>No</t>
  </si>
  <si>
    <t>Checklist</t>
  </si>
  <si>
    <t>□ Applicable for all positions.</t>
  </si>
  <si>
    <t>□ Copy of DMV Report (pre-hire).</t>
  </si>
  <si>
    <t>□ Driver record point standard greater than DMV.</t>
  </si>
  <si>
    <t>□ Pull Notice Program used.</t>
  </si>
  <si>
    <t>□ Required for all.</t>
  </si>
  <si>
    <t>□ Prior to driving assigned vehicle.</t>
  </si>
  <si>
    <t>□ Within 60 days of hire and every 2 years.</t>
  </si>
  <si>
    <t>□ Corrective action taken and documented.</t>
  </si>
  <si>
    <t>□ Formal management review (by GM).</t>
  </si>
  <si>
    <t>□ Personnel action taken for at-fault incidents.</t>
  </si>
  <si>
    <t>□ Employees acknowledge policy.</t>
  </si>
  <si>
    <t>□ Formal written policy.</t>
  </si>
  <si>
    <t>□ Non-compliance/at-fault discipline.</t>
  </si>
  <si>
    <t>□ Periodic Program Review.</t>
  </si>
  <si>
    <t>□ Policy acknowledged by drivers.</t>
  </si>
  <si>
    <t>□ Cell/Texting/Electronic Policy exceeds state standards.</t>
  </si>
  <si>
    <t>□ Disciplinary action points for policy violation.</t>
  </si>
  <si>
    <t>□ Based on local milestones, improvements, achievements.</t>
  </si>
  <si>
    <t>□ Annual award recognition by the Board.</t>
  </si>
  <si>
    <t>□ Award pin, certificate, plaque, etc.</t>
  </si>
  <si>
    <t>VEHICLE PROGRAM BEST PRACTICES</t>
  </si>
  <si>
    <t>Sub Total</t>
  </si>
  <si>
    <t>Risk Transfer</t>
  </si>
  <si>
    <t>Contractor Qualification</t>
  </si>
  <si>
    <t xml:space="preserve">Third Party Exposures </t>
  </si>
  <si>
    <t xml:space="preserve">Traffic Control  </t>
  </si>
  <si>
    <t xml:space="preserve">□  Marking Documentation                                          </t>
  </si>
  <si>
    <t xml:space="preserve">□  Locator Qualification/Training                                 </t>
  </si>
  <si>
    <t xml:space="preserve">□  Excavator Qualification Training                             </t>
  </si>
  <si>
    <t xml:space="preserve">□  Line GPS/Maps/Tracer Wire                                   </t>
  </si>
  <si>
    <t xml:space="preserve">□  Using Damage Incident Reporting Tool (DIRT) Form    </t>
  </si>
  <si>
    <t xml:space="preserve">□  USA Ticket Verification     </t>
  </si>
  <si>
    <t xml:space="preserve">□  Responsible Person and Backup                            </t>
  </si>
  <si>
    <t xml:space="preserve">□  Insurance Coverage Equals Risk                            </t>
  </si>
  <si>
    <t xml:space="preserve">□  Pre-Qualification Packet (Process)                        </t>
  </si>
  <si>
    <t xml:space="preserve">□  Emergency Response Risk Transfer                     </t>
  </si>
  <si>
    <t xml:space="preserve">□  Tracking Risk Transfer Requirements              </t>
  </si>
  <si>
    <t xml:space="preserve">□  Permit Coordination                                          </t>
  </si>
  <si>
    <t xml:space="preserve">□  Document Retention                                         </t>
  </si>
  <si>
    <t xml:space="preserve">□  Pre-Qualification Packet/Program                    </t>
  </si>
  <si>
    <t xml:space="preserve">□  Insurance Requirements                                       </t>
  </si>
  <si>
    <t xml:space="preserve">□  Reference Check                                                    </t>
  </si>
  <si>
    <t xml:space="preserve">□  Post-Project Evaluation                                         </t>
  </si>
  <si>
    <t xml:space="preserve">□  Bid Writing/Loss Prevention Coordination              </t>
  </si>
  <si>
    <t xml:space="preserve">□  Pre-Job Review                                                      </t>
  </si>
  <si>
    <t xml:space="preserve">□  Acceptance of Project                                              </t>
  </si>
  <si>
    <t xml:space="preserve">□  Site Control                                                              </t>
  </si>
  <si>
    <t xml:space="preserve">□  Site Documentation, Site Inspection (Pre/Post Construction Inspection)                                                              </t>
  </si>
  <si>
    <t xml:space="preserve">□  Contract Language/Responsible Party                    </t>
  </si>
  <si>
    <t xml:space="preserve">□  Multi-Employer Exposures                                      </t>
  </si>
  <si>
    <t xml:space="preserve">□  Lighting, Warnings                                                   </t>
  </si>
  <si>
    <t xml:space="preserve">□  Asset Inspection                                                      </t>
  </si>
  <si>
    <t xml:space="preserve">□ Third Party Exposure Inspection                            </t>
  </si>
  <si>
    <t xml:space="preserve">□  Template/Formal                                                     </t>
  </si>
  <si>
    <t xml:space="preserve">□  Encroachment Permit                                              </t>
  </si>
  <si>
    <t xml:space="preserve">□  Controlling Agency Coordination                             </t>
  </si>
  <si>
    <t xml:space="preserve">□  Inspection Program                                                 </t>
  </si>
  <si>
    <t xml:space="preserve">□  Trained Personnel (Qualified Person)                      </t>
  </si>
  <si>
    <t xml:space="preserve">□  Equipment Storage                                                   </t>
  </si>
  <si>
    <t>CONSTRUCTION PROGRAM BEST PRACTICES</t>
  </si>
  <si>
    <t xml:space="preserve">  Focus</t>
  </si>
  <si>
    <t>WATER LINE FAILURE</t>
  </si>
  <si>
    <t>SEWER BACKUP</t>
  </si>
  <si>
    <t>THEFT / VANDALISM</t>
  </si>
  <si>
    <t>FIRE</t>
  </si>
  <si>
    <t>EQUIPMENT FAILURE</t>
  </si>
  <si>
    <t>□ Asset Identification</t>
  </si>
  <si>
    <t>□ Valve Exercising/Flushing</t>
  </si>
  <si>
    <t>□ Preventive Maintenance</t>
  </si>
  <si>
    <t>□ Emergency Response</t>
  </si>
  <si>
    <t>□ Inspection – Liftstation/Pipe</t>
  </si>
  <si>
    <t>□ Inspections – Lift station</t>
  </si>
  <si>
    <t>□ Inspections – Entire Sewer System</t>
  </si>
  <si>
    <t>□ Lateral Responsibility</t>
  </si>
  <si>
    <t xml:space="preserve">□ Asset Identification                                                 </t>
  </si>
  <si>
    <t xml:space="preserve">□ Emergency Response                                                </t>
  </si>
  <si>
    <t xml:space="preserve">□ Rodent Control                                  </t>
  </si>
  <si>
    <t>□ Operations</t>
  </si>
  <si>
    <t xml:space="preserve">□ Inspection/Maintenance                                         </t>
  </si>
  <si>
    <t>□ Construction/Design</t>
  </si>
  <si>
    <t>□ Vegetation/Weed Control</t>
  </si>
  <si>
    <t xml:space="preserve">□ Security/Alarms/Cameras                         </t>
  </si>
  <si>
    <t xml:space="preserve">□ Equipment ID                                          </t>
  </si>
  <si>
    <t xml:space="preserve">□ Fencing/Enclosures                    </t>
  </si>
  <si>
    <t>□ Hotwork</t>
  </si>
  <si>
    <t>□ Controlled Burns</t>
  </si>
  <si>
    <t xml:space="preserve">□ Defensible Space </t>
  </si>
  <si>
    <t xml:space="preserve">□ Electric Surge                                                     </t>
  </si>
  <si>
    <t xml:space="preserve">□ Animals/Insects/Bugs                       </t>
  </si>
  <si>
    <t>□ Lightning</t>
  </si>
  <si>
    <t>□ Backup Equipment</t>
  </si>
  <si>
    <r>
      <t>□ H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 Loss Monitoring</t>
    </r>
  </si>
  <si>
    <t>INFRASTRUCTURE PROGRAM BEST PRACTICES</t>
  </si>
  <si>
    <t>Appropriate Documentation</t>
  </si>
  <si>
    <t xml:space="preserve"> </t>
  </si>
  <si>
    <t>Effective Hiring</t>
  </si>
  <si>
    <t>Promoting Staff Development</t>
  </si>
  <si>
    <t xml:space="preserve">Utilizing Professional Resources </t>
  </si>
  <si>
    <t>Effective Communication</t>
  </si>
  <si>
    <t xml:space="preserve">□ Uniform hiring process                              </t>
  </si>
  <si>
    <t xml:space="preserve">□ Supervisor specific training          </t>
  </si>
  <si>
    <t xml:space="preserve">□ Designated and trained Human Resources staff                                         </t>
  </si>
  <si>
    <t xml:space="preserve">□ Labor specific counsel utilized                       </t>
  </si>
  <si>
    <t xml:space="preserve">□ JPIA resources utilized                                 </t>
  </si>
  <si>
    <t xml:space="preserve">□ Routine management meetings    </t>
  </si>
  <si>
    <t>□ Open door policy</t>
  </si>
  <si>
    <t>□ Internal complaint procedure</t>
  </si>
  <si>
    <t>□ Collaborative problem solving</t>
  </si>
  <si>
    <t>Return To Work Program</t>
  </si>
  <si>
    <t>□ Written procedures.</t>
  </si>
  <si>
    <t xml:space="preserve">□ Primary &amp; Back-up responsible persons.               </t>
  </si>
  <si>
    <t>□ Timely reporting to JPIA.</t>
  </si>
  <si>
    <t xml:space="preserve">□ Staff, NEO, training.                                 </t>
  </si>
  <si>
    <t xml:space="preserve">□ Physical requirements identified &amp; updated periodically.                              </t>
  </si>
  <si>
    <t xml:space="preserve">□ Considered in RTWP.           </t>
  </si>
  <si>
    <t xml:space="preserve">□ Return to work team.           </t>
  </si>
  <si>
    <t xml:space="preserve">□ Fit-for-duty exams (not for WC claims).                 </t>
  </si>
  <si>
    <t xml:space="preserve">□ Temporary duty focus.                           </t>
  </si>
  <si>
    <t>Cell/Texting/              Electronic Devices</t>
  </si>
  <si>
    <t>VEHICLE OPERATIONS</t>
  </si>
  <si>
    <t>CONSTRUCTION</t>
  </si>
  <si>
    <t>EMPLOYMENT PRACTICES</t>
  </si>
  <si>
    <t>%</t>
  </si>
  <si>
    <t>COMMITMENT TO EXCELLENCE (C2E) BEST PRACTICES</t>
  </si>
  <si>
    <t xml:space="preserve">Claims Reporting  </t>
  </si>
  <si>
    <t xml:space="preserve">Job Descriptions  </t>
  </si>
  <si>
    <t>Total Performance Benchmarks</t>
  </si>
  <si>
    <t xml:space="preserve">□ Written program with periodic review.              </t>
  </si>
  <si>
    <t>□ Included in new employee orientation (NEO).</t>
  </si>
  <si>
    <t xml:space="preserve">□ Office/field evaluations.              </t>
  </si>
  <si>
    <t>□ Evaluations performed internally.</t>
  </si>
  <si>
    <t xml:space="preserve">□ Responsible person identified                                               </t>
  </si>
  <si>
    <t xml:space="preserve">□ Provided all employees &amp; on-going                              </t>
  </si>
  <si>
    <t>□ Provided during new employee orientation (NEO).</t>
  </si>
  <si>
    <t>□ Provided temporary workers.</t>
  </si>
  <si>
    <t>□ In-house trainer(s).</t>
  </si>
  <si>
    <t>□ Tools, equipment, resources obtained.</t>
  </si>
  <si>
    <t>□ Quantity &amp; availability.</t>
  </si>
  <si>
    <t>□ Mechanical assistance.</t>
  </si>
  <si>
    <t xml:space="preserve">□ Workstations.           </t>
  </si>
  <si>
    <t xml:space="preserve">□ Personal protective equipment (PPE).             </t>
  </si>
  <si>
    <t xml:space="preserve">Ergonomic Program  </t>
  </si>
  <si>
    <t xml:space="preserve">Ergonomic Training </t>
  </si>
  <si>
    <t xml:space="preserve">Ergonomic Operations Equipment </t>
  </si>
  <si>
    <t>□ Housekeeping.</t>
  </si>
  <si>
    <t xml:space="preserve">□ Work area debris management.               </t>
  </si>
  <si>
    <t>□ Work site access.</t>
  </si>
  <si>
    <t xml:space="preserve">□ Lighting.                                 </t>
  </si>
  <si>
    <t xml:space="preserve">□ Footwear/boots.                              </t>
  </si>
  <si>
    <t>□ Guardrails/walkways.</t>
  </si>
  <si>
    <t>□ Fall prevention/arrest systems.</t>
  </si>
  <si>
    <t>□ Ladders/stairs/ramps.</t>
  </si>
  <si>
    <t xml:space="preserve">□ Climbing systems.                       </t>
  </si>
  <si>
    <t xml:space="preserve">□ Maintenance &amp; storage.           </t>
  </si>
  <si>
    <t xml:space="preserve">□ Training for all personnel.          </t>
  </si>
  <si>
    <t xml:space="preserve">□ PPE maintenance &amp; inspection training.           </t>
  </si>
  <si>
    <t xml:space="preserve"> Fall Protection Personal Protective Equipment (PPE)</t>
  </si>
  <si>
    <t>Falls</t>
  </si>
  <si>
    <t xml:space="preserve"> Ergonomics </t>
  </si>
  <si>
    <t>Claims</t>
  </si>
  <si>
    <t xml:space="preserve">Work Environment  </t>
  </si>
  <si>
    <t xml:space="preserve">Fall Protection Training </t>
  </si>
  <si>
    <t>Best Practices Menu</t>
  </si>
  <si>
    <t xml:space="preserve">□ Per SB 901 definition, establish and maintain current Wildfire Mitigation Plans, if required.               </t>
  </si>
  <si>
    <t xml:space="preserve">□ Identify major water connections, interties, and priority water customers to minimize loss of water supply, quality, and/or system pressure                            </t>
  </si>
  <si>
    <t xml:space="preserve">□ Create a zone of defensible space around sites, wellheads, structures, etc.        </t>
  </si>
  <si>
    <t xml:space="preserve">□ Determine if emergency generators are needed to power facilities. Confirm and document generator connection type, capacity load, and fuel consumption.            </t>
  </si>
  <si>
    <t>Please reference the Best Practices for the following C2E special emphasis areas</t>
  </si>
  <si>
    <r>
      <rPr>
        <b/>
        <sz val="11"/>
        <color theme="1"/>
        <rFont val="Arial"/>
        <family val="2"/>
      </rPr>
      <t>and indicate which you would like assistance implementing or upgrading.</t>
    </r>
    <r>
      <rPr>
        <sz val="11"/>
        <color theme="1"/>
        <rFont val="Arial"/>
        <family val="2"/>
      </rPr>
      <t xml:space="preserve"> </t>
    </r>
  </si>
  <si>
    <t>Comments:</t>
  </si>
  <si>
    <t xml:space="preserve">Driver Review Qualification </t>
  </si>
  <si>
    <t>Safe Driver Award or Recognition</t>
  </si>
  <si>
    <t>USA Line Location</t>
  </si>
  <si>
    <t xml:space="preserve">CANAL FAILURE OR FLOODING </t>
  </si>
  <si>
    <t>□ Regular performance appraisals given</t>
  </si>
  <si>
    <t xml:space="preserve">□ Management procedures and policies in place                             </t>
  </si>
  <si>
    <t>WILDFIRE</t>
  </si>
  <si>
    <t>INFRASTRUCTURE</t>
  </si>
  <si>
    <t>ERGONOMICS/FALLS</t>
  </si>
  <si>
    <t>ERGONOMICS/CLAIMS</t>
  </si>
  <si>
    <t>□ Investigation Report sent to JPIA.</t>
  </si>
  <si>
    <t>□ Up-to-date handbook/MOU</t>
  </si>
  <si>
    <t xml:space="preserve">□ Up-to-date job descriptions               </t>
  </si>
  <si>
    <t>EMPLOYMENT PRACTICES PROGRAM BEST PRACTICES</t>
  </si>
  <si>
    <t>ERGONOMICS/FALLS PROGRAM BEST PRACTICES</t>
  </si>
  <si>
    <t>ERGONOMICS/FALLS/CLAIMS PROGRAM BEST PRACTICES</t>
  </si>
  <si>
    <t xml:space="preserve">□ Formal Program w/periodic review.          </t>
  </si>
  <si>
    <t>WILDFIRE PREVENTION PROGRAM BEST PRACTICES</t>
  </si>
  <si>
    <t>Staff Training</t>
  </si>
  <si>
    <t>Facility Protection and Readiness</t>
  </si>
  <si>
    <t>□ Be aware of Public Safety Power Shutoff (PSPS) guidelines for planned or emergency power outage for a long duration and a wide expanse. Establish procedures to be notified and have contacts with the electric provider for power outage duration estimates.</t>
  </si>
  <si>
    <t>Total Overall Vechicle Commitment</t>
  </si>
  <si>
    <t>Total Overall Construction Commitment</t>
  </si>
  <si>
    <t>Total Overall Infrasture Commitment</t>
  </si>
  <si>
    <t>Total Overall Employment Commitment</t>
  </si>
  <si>
    <t>Total Overall Ergonomic/Falls Commitment</t>
  </si>
  <si>
    <t>Total Overall Eronomic/Falls Commitment</t>
  </si>
  <si>
    <t>Total Overall Wildfire Commitment</t>
  </si>
  <si>
    <t>N/A</t>
  </si>
  <si>
    <t xml:space="preserve">Instructions: Place an "X" in the appropriate Yes, No, or N/A columns to tally correctly. </t>
  </si>
  <si>
    <t>Instructions: Place an "X" in the Yes, No, or N/A columns to tally correctly.</t>
  </si>
  <si>
    <t>Comments</t>
  </si>
  <si>
    <t>If you have any questions please contact your Risk Control Advisor</t>
  </si>
  <si>
    <t>□ VectorSolutions usage.</t>
  </si>
  <si>
    <t>Member Name</t>
  </si>
  <si>
    <t>Date</t>
  </si>
  <si>
    <t xml:space="preserve">□ Post-hiring process followed for all new staff        </t>
  </si>
  <si>
    <t xml:space="preserve">□ Regular performance feedback  </t>
  </si>
  <si>
    <t>Planning, Coordination and Communication</t>
  </si>
  <si>
    <t>□ Develop an emergency Wildfire Emergency Response Plan (ERP).</t>
  </si>
  <si>
    <t>□ Maintain emergency preparedness/response equipment, communications and supplies including shelter-in-place is available for employees.</t>
  </si>
  <si>
    <t>□ Participate in Mutal Aid groups such as the State’s Water/Wastewater Agency Response Network (WARN) or local/regional agency response network.</t>
  </si>
  <si>
    <t>□ Practice Incident Command System (ICS) activation of utility Emergency Operations Center (EOC).</t>
  </si>
  <si>
    <t>□ Ensure a representative of the utility to the local/region Incident Command Post or EOC.</t>
  </si>
  <si>
    <t>□ Periodically test emergency communications plans and equipment.</t>
  </si>
  <si>
    <t xml:space="preserve">□ Ensure essential personnel and emergency response team members are trained to perform critical duties and complete the appropriate SEMS/NIMS courses. 
                     </t>
  </si>
  <si>
    <t xml:space="preserve">□ Maintain copies of staff SEM/NIMS training records. </t>
  </si>
  <si>
    <t>UNMANNED AERIAL DEVICES (DRONES)</t>
  </si>
  <si>
    <t xml:space="preserve">□ Planning and Coordination                                     </t>
  </si>
  <si>
    <t>□ Certified Operators</t>
  </si>
  <si>
    <t xml:space="preserve">□ Drone Coverages            </t>
  </si>
  <si>
    <t>□ Ride-along (test, re-test, post Accident/Incident).</t>
  </si>
  <si>
    <t>□ Post Accident/Incident tailgate/briefings.</t>
  </si>
  <si>
    <t>Accident/Incident Investigation Reporting</t>
  </si>
  <si>
    <t>□ Formal Accident/Incident Investigation and Report.</t>
  </si>
  <si>
    <t xml:space="preserve">Backing Accident/Incident Avoidance </t>
  </si>
  <si>
    <t>□ “E-Device” use reviewed following Accident/Incidents.</t>
  </si>
  <si>
    <t xml:space="preserve">□  Risk Transfer Program                                                                   </t>
  </si>
  <si>
    <t xml:space="preserve">□ VectorSolutions usage.              </t>
  </si>
  <si>
    <t xml:space="preserve">□ Pre-employment physicals on all hires                       </t>
  </si>
  <si>
    <t xml:space="preserve">□ Background checks on all new hires    </t>
  </si>
  <si>
    <t xml:space="preserve">□ Agency supports Leadership Training     </t>
  </si>
  <si>
    <t xml:space="preserve">□ Agency conducts Succession Planning                         </t>
  </si>
  <si>
    <t xml:space="preserve">□ Involvement in professional Human Resources organization(s)                    </t>
  </si>
  <si>
    <t xml:space="preserve">□ Regular staff communication                     </t>
  </si>
  <si>
    <t xml:space="preserve">□ HR LaBounty Safety Award participation.              </t>
  </si>
  <si>
    <t xml:space="preserve">□ Pre-employment post offer physicals.                        </t>
  </si>
  <si>
    <t xml:space="preserve">□ Conduct training, briefing, and exercises for wildfire preparedness, response, and recovery procedures, including SEMS/NIMS training.                       </t>
  </si>
  <si>
    <t xml:space="preserve">□ Ensure generators, back-up equipment, and facility systems are in working order.              </t>
  </si>
  <si>
    <t xml:space="preserve">Comments: </t>
  </si>
  <si>
    <t xml:space="preserve">□  Report within two hours to the Underground Safety Board, when hit high priority line of serious injury or fatality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</si>
</sst>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u/>
      <sz val="12"/>
      <color rgb="FFFF0000"/>
      <name val="Arial"/>
      <family val="2"/>
    </font>
    <font>
      <b/>
      <sz val="11"/>
      <color rgb="FFFF0000"/>
      <name val="Arial"/>
      <family val="2"/>
    </font>
    <font>
      <vertAlign val="subscript"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22"/>
      <color theme="3"/>
      <name val="AvantGarde Bold"/>
    </font>
    <font>
      <sz val="11"/>
      <color theme="3"/>
      <name val="AvantGarde Bold"/>
    </font>
    <font>
      <b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9" fontId="6" fillId="0" borderId="0" xfId="0" applyNumberFormat="1" applyFont="1"/>
    <xf numFmtId="9" fontId="8" fillId="0" borderId="0" xfId="0" applyNumberFormat="1" applyFont="1" applyAlignment="1">
      <alignment horizontal="center"/>
    </xf>
    <xf numFmtId="9" fontId="6" fillId="0" borderId="0" xfId="0" applyNumberFormat="1" applyFont="1" applyAlignment="1">
      <alignment vertical="center"/>
    </xf>
    <xf numFmtId="9" fontId="4" fillId="0" borderId="0" xfId="0" applyNumberFormat="1" applyFont="1"/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9" fontId="6" fillId="0" borderId="0" xfId="0" applyNumberFormat="1" applyFont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9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9" fontId="4" fillId="0" borderId="0" xfId="0" applyNumberFormat="1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9" fontId="2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9" fontId="2" fillId="0" borderId="1" xfId="1" applyFont="1" applyBorder="1" applyAlignment="1" applyProtection="1">
      <alignment horizontal="center"/>
    </xf>
    <xf numFmtId="9" fontId="2" fillId="0" borderId="0" xfId="0" applyNumberFormat="1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top" wrapText="1"/>
    </xf>
    <xf numFmtId="0" fontId="20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9" xfId="0" applyFont="1" applyBorder="1" applyAlignment="1" applyProtection="1">
      <alignment vertical="top"/>
      <protection locked="0"/>
    </xf>
    <xf numFmtId="0" fontId="6" fillId="0" borderId="16" xfId="0" applyFont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vertical="top"/>
      <protection locked="0"/>
    </xf>
    <xf numFmtId="0" fontId="6" fillId="0" borderId="21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E9A1-D91E-4153-B087-EAE9FA983808}">
  <sheetPr>
    <pageSetUpPr fitToPage="1"/>
  </sheetPr>
  <dimension ref="A1:AF20"/>
  <sheetViews>
    <sheetView tabSelected="1" zoomScale="85" zoomScaleNormal="85" workbookViewId="0">
      <selection activeCell="F14" sqref="F14"/>
    </sheetView>
  </sheetViews>
  <sheetFormatPr defaultColWidth="9.140625" defaultRowHeight="14.25" x14ac:dyDescent="0.2"/>
  <cols>
    <col min="1" max="1" width="9.140625" style="1"/>
    <col min="2" max="2" width="30.140625" style="1" customWidth="1"/>
    <col min="3" max="5" width="9.140625" style="9"/>
    <col min="6" max="6" width="9.140625" style="12"/>
    <col min="7" max="16384" width="9.140625" style="1"/>
  </cols>
  <sheetData>
    <row r="1" spans="1:32" ht="30" x14ac:dyDescent="0.2">
      <c r="A1" s="112" t="s">
        <v>208</v>
      </c>
      <c r="B1" s="112"/>
      <c r="C1" s="112"/>
      <c r="D1" s="112"/>
      <c r="E1" s="113" t="s">
        <v>209</v>
      </c>
      <c r="F1" s="113"/>
      <c r="G1" s="113"/>
    </row>
    <row r="2" spans="1:32" s="8" customFormat="1" ht="16.5" customHeight="1" x14ac:dyDescent="0.25">
      <c r="A2" s="19"/>
      <c r="B2" s="20"/>
      <c r="C2" s="20"/>
      <c r="D2" s="20"/>
      <c r="E2" s="20"/>
      <c r="F2" s="21"/>
      <c r="G2" s="20"/>
    </row>
    <row r="3" spans="1:32" ht="15" x14ac:dyDescent="0.25">
      <c r="A3" s="115" t="s">
        <v>171</v>
      </c>
      <c r="B3" s="116"/>
      <c r="C3" s="116"/>
      <c r="D3" s="116"/>
      <c r="E3" s="116"/>
      <c r="F3" s="116"/>
      <c r="G3" s="116"/>
    </row>
    <row r="4" spans="1:32" ht="15" x14ac:dyDescent="0.25">
      <c r="A4" s="116" t="s">
        <v>172</v>
      </c>
      <c r="B4" s="116"/>
      <c r="C4" s="116"/>
      <c r="D4" s="116"/>
      <c r="E4" s="116"/>
      <c r="F4" s="116"/>
      <c r="G4" s="116"/>
    </row>
    <row r="5" spans="1:32" x14ac:dyDescent="0.2">
      <c r="A5" s="42"/>
      <c r="B5" s="42"/>
      <c r="C5" s="42"/>
      <c r="D5" s="42"/>
      <c r="E5" s="42"/>
      <c r="F5" s="42"/>
      <c r="G5" s="42"/>
    </row>
    <row r="6" spans="1:32" x14ac:dyDescent="0.2">
      <c r="A6" s="42"/>
      <c r="B6" s="117" t="s">
        <v>206</v>
      </c>
      <c r="C6" s="117"/>
      <c r="D6" s="117"/>
      <c r="E6" s="117"/>
      <c r="F6" s="42"/>
      <c r="G6" s="42"/>
    </row>
    <row r="7" spans="1:32" x14ac:dyDescent="0.2">
      <c r="A7" s="42"/>
      <c r="B7" s="42"/>
      <c r="C7" s="42"/>
      <c r="D7" s="42"/>
      <c r="E7" s="42"/>
      <c r="F7" s="42"/>
      <c r="G7" s="42"/>
    </row>
    <row r="8" spans="1:32" x14ac:dyDescent="0.2">
      <c r="A8" s="42"/>
      <c r="B8" s="42"/>
      <c r="C8" s="42"/>
      <c r="D8" s="42"/>
      <c r="E8" s="42"/>
      <c r="F8" s="22"/>
      <c r="G8" s="42"/>
    </row>
    <row r="9" spans="1:32" s="8" customFormat="1" ht="18" x14ac:dyDescent="0.25">
      <c r="A9" s="118" t="s">
        <v>127</v>
      </c>
      <c r="B9" s="119"/>
      <c r="C9" s="119"/>
      <c r="D9" s="119"/>
      <c r="E9" s="119"/>
      <c r="F9" s="119"/>
      <c r="G9" s="119"/>
    </row>
    <row r="10" spans="1:32" s="8" customFormat="1" x14ac:dyDescent="0.2">
      <c r="A10" s="1"/>
      <c r="B10" s="1"/>
      <c r="C10" s="1"/>
      <c r="D10" s="1"/>
      <c r="E10" s="1"/>
      <c r="F10" s="11"/>
      <c r="G10" s="1"/>
    </row>
    <row r="11" spans="1:32" ht="35.25" customHeight="1" x14ac:dyDescent="0.2">
      <c r="A11" s="8"/>
      <c r="B11" s="114" t="s">
        <v>130</v>
      </c>
      <c r="C11" s="114"/>
      <c r="D11" s="114"/>
      <c r="E11" s="114"/>
      <c r="F11" s="54">
        <f>F20</f>
        <v>0</v>
      </c>
      <c r="G11" s="8"/>
    </row>
    <row r="12" spans="1:32" s="8" customFormat="1" x14ac:dyDescent="0.2">
      <c r="A12" s="1"/>
      <c r="B12" s="1"/>
      <c r="C12" s="9"/>
      <c r="D12" s="9"/>
      <c r="E12" s="9"/>
      <c r="F12" s="12"/>
      <c r="G12" s="1"/>
      <c r="AB12" s="1"/>
      <c r="AC12" s="1"/>
      <c r="AD12" s="1"/>
      <c r="AE12" s="1"/>
      <c r="AF12" s="1"/>
    </row>
    <row r="13" spans="1:32" x14ac:dyDescent="0.2">
      <c r="B13" s="8"/>
      <c r="C13" s="23" t="s">
        <v>1</v>
      </c>
      <c r="D13" s="24" t="s">
        <v>2</v>
      </c>
      <c r="E13" s="23" t="s">
        <v>202</v>
      </c>
      <c r="F13" s="25" t="s">
        <v>126</v>
      </c>
    </row>
    <row r="14" spans="1:32" ht="30" customHeight="1" x14ac:dyDescent="0.2">
      <c r="A14" s="8"/>
      <c r="B14" s="10" t="s">
        <v>123</v>
      </c>
      <c r="C14" s="52">
        <f>Vehicle!$C$36</f>
        <v>0</v>
      </c>
      <c r="D14" s="52">
        <f>Vehicle!$D$36</f>
        <v>0</v>
      </c>
      <c r="E14" s="52">
        <f>Vehicle!$E$36</f>
        <v>0</v>
      </c>
      <c r="F14" s="53">
        <f>Vehicle!$F$36</f>
        <v>0</v>
      </c>
      <c r="G14" s="8"/>
    </row>
    <row r="15" spans="1:32" ht="30" customHeight="1" x14ac:dyDescent="0.2">
      <c r="A15" s="8"/>
      <c r="B15" s="10" t="s">
        <v>124</v>
      </c>
      <c r="C15" s="52">
        <f>Construction!$C$46</f>
        <v>0</v>
      </c>
      <c r="D15" s="52">
        <f>Construction!$D$46</f>
        <v>0</v>
      </c>
      <c r="E15" s="52">
        <f>Construction!$E$46</f>
        <v>0</v>
      </c>
      <c r="F15" s="53">
        <f>Construction!$F$46</f>
        <v>0</v>
      </c>
      <c r="G15" s="8"/>
    </row>
    <row r="16" spans="1:32" ht="30" customHeight="1" x14ac:dyDescent="0.2">
      <c r="A16" s="8"/>
      <c r="B16" s="10" t="s">
        <v>181</v>
      </c>
      <c r="C16" s="52">
        <f>Infrastructure!C45</f>
        <v>0</v>
      </c>
      <c r="D16" s="52">
        <f>Infrastructure!D45</f>
        <v>0</v>
      </c>
      <c r="E16" s="52">
        <f>Infrastructure!E45</f>
        <v>0</v>
      </c>
      <c r="F16" s="53">
        <f>Infrastructure!$F$45</f>
        <v>0</v>
      </c>
      <c r="G16" s="8"/>
    </row>
    <row r="17" spans="1:7" ht="30" customHeight="1" x14ac:dyDescent="0.2">
      <c r="A17" s="8"/>
      <c r="B17" s="10" t="s">
        <v>125</v>
      </c>
      <c r="C17" s="52">
        <f>Employment!$C$32</f>
        <v>0</v>
      </c>
      <c r="D17" s="52">
        <f>Employment!$D$32</f>
        <v>0</v>
      </c>
      <c r="E17" s="52">
        <f>Employment!$E$32</f>
        <v>0</v>
      </c>
      <c r="F17" s="53">
        <f>Employment!$F$32</f>
        <v>0</v>
      </c>
      <c r="G17" s="8"/>
    </row>
    <row r="18" spans="1:7" ht="30" customHeight="1" x14ac:dyDescent="0.2">
      <c r="B18" s="10" t="s">
        <v>182</v>
      </c>
      <c r="C18" s="52">
        <f>'Ergonomic -Falls'!$C$47</f>
        <v>0</v>
      </c>
      <c r="D18" s="52">
        <f>'Ergonomic -Falls'!$D$47</f>
        <v>0</v>
      </c>
      <c r="E18" s="52">
        <f>'Ergonomic -Falls'!E47</f>
        <v>0</v>
      </c>
      <c r="F18" s="53">
        <f>'Ergonomic -Falls'!$F$47</f>
        <v>0</v>
      </c>
    </row>
    <row r="19" spans="1:7" ht="30" customHeight="1" x14ac:dyDescent="0.2">
      <c r="A19" s="8"/>
      <c r="B19" s="10" t="s">
        <v>183</v>
      </c>
      <c r="C19" s="52">
        <f>'Ergonomic Claims'!$C$22</f>
        <v>0</v>
      </c>
      <c r="D19" s="52">
        <f>'Ergonomic Claims'!$D$22</f>
        <v>0</v>
      </c>
      <c r="E19" s="52">
        <f>'Ergonomic -Falls'!E25</f>
        <v>0</v>
      </c>
      <c r="F19" s="53">
        <f>'Ergonomic Claims'!$F$22</f>
        <v>0</v>
      </c>
      <c r="G19" s="8"/>
    </row>
    <row r="20" spans="1:7" ht="30" customHeight="1" x14ac:dyDescent="0.2">
      <c r="B20" s="10" t="s">
        <v>180</v>
      </c>
      <c r="C20" s="52">
        <f>Wildfire!$C$24</f>
        <v>0</v>
      </c>
      <c r="D20" s="52">
        <f>Wildfire!$D$24</f>
        <v>0</v>
      </c>
      <c r="E20" s="52">
        <f>Wildfire!$E$24</f>
        <v>0</v>
      </c>
      <c r="F20" s="53">
        <f>Wildfire!$F$24</f>
        <v>0</v>
      </c>
    </row>
  </sheetData>
  <sheetProtection selectLockedCells="1"/>
  <mergeCells count="7">
    <mergeCell ref="A1:D1"/>
    <mergeCell ref="E1:G1"/>
    <mergeCell ref="B11:E11"/>
    <mergeCell ref="A3:G3"/>
    <mergeCell ref="A4:G4"/>
    <mergeCell ref="B6:E6"/>
    <mergeCell ref="A9:G9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zoomScale="70" zoomScaleNormal="70" workbookViewId="0">
      <selection activeCell="F36" sqref="F36"/>
    </sheetView>
  </sheetViews>
  <sheetFormatPr defaultColWidth="9.140625" defaultRowHeight="12" x14ac:dyDescent="0.2"/>
  <cols>
    <col min="1" max="1" width="20.7109375" style="16" customWidth="1"/>
    <col min="2" max="2" width="50.7109375" style="16" customWidth="1"/>
    <col min="3" max="5" width="7" style="41" customWidth="1"/>
    <col min="6" max="6" width="9.28515625" style="27" customWidth="1"/>
    <col min="7" max="7" width="27.5703125" style="43" customWidth="1"/>
    <col min="8" max="16384" width="9.140625" style="16"/>
  </cols>
  <sheetData>
    <row r="1" spans="1:7" ht="27" customHeight="1" x14ac:dyDescent="0.2">
      <c r="A1" s="129" t="s">
        <v>24</v>
      </c>
      <c r="B1" s="130"/>
      <c r="C1" s="130"/>
      <c r="D1" s="130"/>
      <c r="E1" s="130"/>
    </row>
    <row r="2" spans="1:7" ht="25.15" customHeight="1" x14ac:dyDescent="0.2">
      <c r="A2" s="139" t="s">
        <v>203</v>
      </c>
      <c r="B2" s="140"/>
      <c r="C2" s="140"/>
      <c r="D2" s="140"/>
      <c r="E2" s="140"/>
    </row>
    <row r="3" spans="1:7" ht="15.75" customHeight="1" x14ac:dyDescent="0.2">
      <c r="A3" s="55" t="s">
        <v>64</v>
      </c>
      <c r="B3" s="56" t="s">
        <v>3</v>
      </c>
      <c r="C3" s="63" t="s">
        <v>1</v>
      </c>
      <c r="D3" s="64" t="s">
        <v>2</v>
      </c>
      <c r="E3" s="63" t="s">
        <v>202</v>
      </c>
      <c r="F3" s="65" t="s">
        <v>126</v>
      </c>
      <c r="G3" s="66" t="s">
        <v>205</v>
      </c>
    </row>
    <row r="4" spans="1:7" ht="12.75" customHeight="1" x14ac:dyDescent="0.2">
      <c r="A4" s="134" t="s">
        <v>174</v>
      </c>
      <c r="B4" s="57" t="s">
        <v>4</v>
      </c>
      <c r="C4" s="15"/>
      <c r="D4" s="28"/>
      <c r="E4" s="29"/>
      <c r="F4" s="6"/>
      <c r="G4" s="44"/>
    </row>
    <row r="5" spans="1:7" ht="18" customHeight="1" x14ac:dyDescent="0.2">
      <c r="A5" s="134"/>
      <c r="B5" s="58" t="s">
        <v>5</v>
      </c>
      <c r="C5" s="15"/>
      <c r="D5" s="28"/>
      <c r="E5" s="29"/>
      <c r="F5" s="6"/>
      <c r="G5" s="18"/>
    </row>
    <row r="6" spans="1:7" ht="18" customHeight="1" x14ac:dyDescent="0.2">
      <c r="A6" s="134"/>
      <c r="B6" s="58" t="s">
        <v>6</v>
      </c>
      <c r="C6" s="15"/>
      <c r="D6" s="28"/>
      <c r="E6" s="29"/>
      <c r="F6" s="6"/>
      <c r="G6" s="18"/>
    </row>
    <row r="7" spans="1:7" ht="18" customHeight="1" x14ac:dyDescent="0.2">
      <c r="A7" s="134"/>
      <c r="B7" s="58" t="s">
        <v>7</v>
      </c>
      <c r="C7" s="15"/>
      <c r="D7" s="28"/>
      <c r="E7" s="29"/>
      <c r="F7" s="6"/>
      <c r="G7" s="18"/>
    </row>
    <row r="8" spans="1:7" ht="18" customHeight="1" x14ac:dyDescent="0.2">
      <c r="A8" s="134"/>
      <c r="B8" s="58" t="s">
        <v>225</v>
      </c>
      <c r="C8" s="15"/>
      <c r="D8" s="28"/>
      <c r="E8" s="29"/>
      <c r="F8" s="6"/>
      <c r="G8" s="18"/>
    </row>
    <row r="9" spans="1:7" ht="18" customHeight="1" x14ac:dyDescent="0.2">
      <c r="A9" s="135"/>
      <c r="B9" s="59" t="s">
        <v>25</v>
      </c>
      <c r="C9" s="26">
        <f>COUNTIF($C$4:$C$8,"x")</f>
        <v>0</v>
      </c>
      <c r="D9" s="26">
        <f>COUNTIF($D$4:$D$8,"x")</f>
        <v>0</v>
      </c>
      <c r="E9" s="26">
        <f>COUNTIF($E$4:$E$8,"x")</f>
        <v>0</v>
      </c>
      <c r="F9" s="67">
        <f>IF($C$9&gt;0,$C$9/(5-$E$9),0)</f>
        <v>0</v>
      </c>
      <c r="G9" s="49"/>
    </row>
    <row r="10" spans="1:7" ht="18" customHeight="1" x14ac:dyDescent="0.2">
      <c r="A10" s="137" t="s">
        <v>0</v>
      </c>
      <c r="B10" s="58" t="s">
        <v>8</v>
      </c>
      <c r="C10" s="15"/>
      <c r="D10" s="28"/>
      <c r="E10" s="29"/>
      <c r="F10" s="83"/>
      <c r="G10" s="18"/>
    </row>
    <row r="11" spans="1:7" s="17" customFormat="1" ht="19.5" customHeight="1" x14ac:dyDescent="0.2">
      <c r="A11" s="137"/>
      <c r="B11" s="58" t="s">
        <v>9</v>
      </c>
      <c r="C11" s="15"/>
      <c r="D11" s="28"/>
      <c r="E11" s="29"/>
      <c r="F11" s="83"/>
      <c r="G11" s="18"/>
    </row>
    <row r="12" spans="1:7" s="17" customFormat="1" ht="19.5" customHeight="1" x14ac:dyDescent="0.2">
      <c r="A12" s="137"/>
      <c r="B12" s="58" t="s">
        <v>10</v>
      </c>
      <c r="C12" s="15"/>
      <c r="D12" s="28"/>
      <c r="E12" s="29"/>
      <c r="F12" s="83"/>
      <c r="G12" s="18"/>
    </row>
    <row r="13" spans="1:7" s="17" customFormat="1" ht="20.25" customHeight="1" x14ac:dyDescent="0.2">
      <c r="A13" s="137"/>
      <c r="B13" s="58" t="s">
        <v>226</v>
      </c>
      <c r="C13" s="15"/>
      <c r="D13" s="28"/>
      <c r="E13" s="29"/>
      <c r="F13" s="83"/>
      <c r="G13" s="18"/>
    </row>
    <row r="14" spans="1:7" s="17" customFormat="1" ht="20.25" customHeight="1" x14ac:dyDescent="0.2">
      <c r="A14" s="133"/>
      <c r="B14" s="59" t="s">
        <v>25</v>
      </c>
      <c r="C14" s="26">
        <f>COUNTIF($C$10:$C$13,"x")</f>
        <v>0</v>
      </c>
      <c r="D14" s="26">
        <f>COUNTIF($D$10:$D$13,"x")</f>
        <v>0</v>
      </c>
      <c r="E14" s="26">
        <f>COUNTIF($E$10:$E$13,"x")</f>
        <v>0</v>
      </c>
      <c r="F14" s="48">
        <f>IF($C$14&gt;0,$C$14/(4-$E$14),0)</f>
        <v>0</v>
      </c>
      <c r="G14" s="50"/>
    </row>
    <row r="15" spans="1:7" s="17" customFormat="1" ht="20.25" customHeight="1" x14ac:dyDescent="0.2">
      <c r="A15" s="131" t="s">
        <v>227</v>
      </c>
      <c r="B15" s="58" t="s">
        <v>228</v>
      </c>
      <c r="C15" s="15"/>
      <c r="D15" s="28"/>
      <c r="E15" s="29"/>
      <c r="F15" s="83"/>
      <c r="G15" s="18"/>
    </row>
    <row r="16" spans="1:7" s="17" customFormat="1" ht="20.25" customHeight="1" x14ac:dyDescent="0.2">
      <c r="A16" s="132"/>
      <c r="B16" s="58" t="s">
        <v>11</v>
      </c>
      <c r="C16" s="15"/>
      <c r="D16" s="28"/>
      <c r="E16" s="29"/>
      <c r="F16" s="83"/>
      <c r="G16" s="18"/>
    </row>
    <row r="17" spans="1:7" s="17" customFormat="1" ht="20.25" customHeight="1" x14ac:dyDescent="0.2">
      <c r="A17" s="132"/>
      <c r="B17" s="58" t="s">
        <v>12</v>
      </c>
      <c r="C17" s="15"/>
      <c r="D17" s="28"/>
      <c r="E17" s="29"/>
      <c r="F17" s="83"/>
      <c r="G17" s="18"/>
    </row>
    <row r="18" spans="1:7" s="17" customFormat="1" ht="20.25" customHeight="1" x14ac:dyDescent="0.2">
      <c r="A18" s="132"/>
      <c r="B18" s="58" t="s">
        <v>184</v>
      </c>
      <c r="C18" s="15"/>
      <c r="D18" s="28"/>
      <c r="E18" s="29"/>
      <c r="F18" s="83"/>
      <c r="G18" s="18"/>
    </row>
    <row r="19" spans="1:7" s="17" customFormat="1" ht="20.25" customHeight="1" x14ac:dyDescent="0.2">
      <c r="A19" s="132"/>
      <c r="B19" s="58" t="s">
        <v>13</v>
      </c>
      <c r="C19" s="15"/>
      <c r="D19" s="28"/>
      <c r="E19" s="29" t="s">
        <v>98</v>
      </c>
      <c r="F19" s="83"/>
      <c r="G19" s="18"/>
    </row>
    <row r="20" spans="1:7" s="17" customFormat="1" ht="20.25" customHeight="1" x14ac:dyDescent="0.2">
      <c r="A20" s="136"/>
      <c r="B20" s="59" t="s">
        <v>25</v>
      </c>
      <c r="C20" s="26">
        <f>COUNTIF($C$15:$C$19,"x")</f>
        <v>0</v>
      </c>
      <c r="D20" s="26">
        <f>COUNTIF($D$15:$D$19,"x")</f>
        <v>0</v>
      </c>
      <c r="E20" s="26">
        <f>COUNTIF($E$15:$E$19,"x")</f>
        <v>0</v>
      </c>
      <c r="F20" s="68">
        <f>IF($C$20&gt;0,$C$20/(5-$E$20),0)</f>
        <v>0</v>
      </c>
      <c r="G20" s="50"/>
    </row>
    <row r="21" spans="1:7" s="17" customFormat="1" ht="19.5" customHeight="1" x14ac:dyDescent="0.2">
      <c r="A21" s="138" t="s">
        <v>229</v>
      </c>
      <c r="B21" s="58" t="s">
        <v>14</v>
      </c>
      <c r="C21" s="15"/>
      <c r="D21" s="28"/>
      <c r="E21" s="29"/>
      <c r="F21" s="83"/>
      <c r="G21" s="18"/>
    </row>
    <row r="22" spans="1:7" s="17" customFormat="1" ht="20.25" customHeight="1" x14ac:dyDescent="0.2">
      <c r="A22" s="137"/>
      <c r="B22" s="58" t="s">
        <v>15</v>
      </c>
      <c r="C22" s="30"/>
      <c r="D22" s="28"/>
      <c r="E22" s="31"/>
      <c r="F22" s="84"/>
      <c r="G22" s="18"/>
    </row>
    <row r="23" spans="1:7" s="17" customFormat="1" ht="20.25" customHeight="1" x14ac:dyDescent="0.2">
      <c r="A23" s="137"/>
      <c r="B23" s="58" t="s">
        <v>16</v>
      </c>
      <c r="C23" s="30"/>
      <c r="D23" s="32"/>
      <c r="E23" s="31"/>
      <c r="F23" s="84"/>
      <c r="G23" s="18"/>
    </row>
    <row r="24" spans="1:7" s="17" customFormat="1" ht="20.25" customHeight="1" x14ac:dyDescent="0.2">
      <c r="A24" s="137"/>
      <c r="B24" s="60" t="s">
        <v>17</v>
      </c>
      <c r="C24" s="33"/>
      <c r="D24" s="34"/>
      <c r="E24" s="35"/>
      <c r="F24" s="84"/>
      <c r="G24" s="18"/>
    </row>
    <row r="25" spans="1:7" s="17" customFormat="1" ht="20.25" customHeight="1" x14ac:dyDescent="0.2">
      <c r="A25" s="133"/>
      <c r="B25" s="59" t="s">
        <v>25</v>
      </c>
      <c r="C25" s="26">
        <f>COUNTIF($C$21:$C$24,"x")</f>
        <v>0</v>
      </c>
      <c r="D25" s="26">
        <f>COUNTIF($D$21:$D$24,"x")</f>
        <v>0</v>
      </c>
      <c r="E25" s="26">
        <f>COUNTIF($E$21:$E$24,"x")</f>
        <v>0</v>
      </c>
      <c r="F25" s="69">
        <f>IF($C$25&gt;0,$C$25/(4-$E$25),0)</f>
        <v>0</v>
      </c>
      <c r="G25" s="50"/>
    </row>
    <row r="26" spans="1:7" s="17" customFormat="1" ht="20.25" customHeight="1" x14ac:dyDescent="0.2">
      <c r="A26" s="138" t="s">
        <v>122</v>
      </c>
      <c r="B26" s="57" t="s">
        <v>18</v>
      </c>
      <c r="C26" s="36"/>
      <c r="D26" s="37"/>
      <c r="E26" s="38"/>
      <c r="F26" s="83"/>
      <c r="G26" s="18"/>
    </row>
    <row r="27" spans="1:7" s="17" customFormat="1" ht="20.25" customHeight="1" x14ac:dyDescent="0.2">
      <c r="A27" s="137"/>
      <c r="B27" s="58" t="s">
        <v>19</v>
      </c>
      <c r="C27" s="15"/>
      <c r="D27" s="28"/>
      <c r="E27" s="29"/>
      <c r="F27" s="83"/>
      <c r="G27" s="18"/>
    </row>
    <row r="28" spans="1:7" s="17" customFormat="1" ht="20.25" customHeight="1" x14ac:dyDescent="0.2">
      <c r="A28" s="137"/>
      <c r="B28" s="58" t="s">
        <v>20</v>
      </c>
      <c r="C28" s="15"/>
      <c r="D28" s="28"/>
      <c r="E28" s="29"/>
      <c r="F28" s="83"/>
      <c r="G28" s="18"/>
    </row>
    <row r="29" spans="1:7" s="17" customFormat="1" ht="20.25" customHeight="1" x14ac:dyDescent="0.2">
      <c r="A29" s="137"/>
      <c r="B29" s="58" t="s">
        <v>230</v>
      </c>
      <c r="C29" s="15"/>
      <c r="D29" s="28"/>
      <c r="E29" s="29"/>
      <c r="F29" s="83"/>
      <c r="G29" s="18"/>
    </row>
    <row r="30" spans="1:7" s="17" customFormat="1" ht="20.25" customHeight="1" x14ac:dyDescent="0.2">
      <c r="A30" s="133"/>
      <c r="B30" s="59" t="s">
        <v>25</v>
      </c>
      <c r="C30" s="26">
        <f>COUNTIF($C$26:$C$29,"x")</f>
        <v>0</v>
      </c>
      <c r="D30" s="26">
        <f>COUNTIF($D$26:$D$29,"x")</f>
        <v>0</v>
      </c>
      <c r="E30" s="26">
        <f>COUNTIF($E$26:$E$29,"x")</f>
        <v>0</v>
      </c>
      <c r="F30" s="48">
        <f>IF($C$30&gt;0,$C$30/(4-$E$30),0)</f>
        <v>0</v>
      </c>
      <c r="G30" s="50"/>
    </row>
    <row r="31" spans="1:7" s="17" customFormat="1" ht="20.25" customHeight="1" x14ac:dyDescent="0.2">
      <c r="A31" s="131" t="s">
        <v>175</v>
      </c>
      <c r="B31" s="61" t="s">
        <v>21</v>
      </c>
      <c r="C31" s="15"/>
      <c r="D31" s="28"/>
      <c r="E31" s="29"/>
      <c r="F31" s="83"/>
      <c r="G31" s="18"/>
    </row>
    <row r="32" spans="1:7" s="17" customFormat="1" ht="20.25" customHeight="1" x14ac:dyDescent="0.2">
      <c r="A32" s="132"/>
      <c r="B32" s="62" t="s">
        <v>22</v>
      </c>
      <c r="C32" s="15"/>
      <c r="D32" s="28" t="s">
        <v>98</v>
      </c>
      <c r="E32" s="29"/>
      <c r="F32" s="83"/>
      <c r="G32" s="18"/>
    </row>
    <row r="33" spans="1:7" s="17" customFormat="1" ht="20.25" customHeight="1" x14ac:dyDescent="0.2">
      <c r="A33" s="132"/>
      <c r="B33" s="60" t="s">
        <v>23</v>
      </c>
      <c r="C33" s="39"/>
      <c r="D33" s="34"/>
      <c r="E33" s="40"/>
      <c r="F33" s="83"/>
      <c r="G33" s="18"/>
    </row>
    <row r="34" spans="1:7" s="17" customFormat="1" ht="20.25" customHeight="1" x14ac:dyDescent="0.2">
      <c r="A34" s="133"/>
      <c r="B34" s="59" t="s">
        <v>25</v>
      </c>
      <c r="C34" s="26">
        <f>COUNTIF($C$31:$C$33,"x")</f>
        <v>0</v>
      </c>
      <c r="D34" s="26">
        <f>COUNTIF($D$31:$D$33,"x")</f>
        <v>0</v>
      </c>
      <c r="E34" s="26">
        <f>COUNTIF($E$31:$E$33,"x")</f>
        <v>0</v>
      </c>
      <c r="F34" s="48">
        <f>IF($C$34&gt;0,$C$34/(3-$E$34),0)</f>
        <v>0</v>
      </c>
      <c r="G34" s="50"/>
    </row>
    <row r="35" spans="1:7" s="17" customFormat="1" ht="20.25" customHeight="1" thickBot="1" x14ac:dyDescent="0.25">
      <c r="A35" s="16"/>
      <c r="B35" s="16"/>
      <c r="C35" s="41"/>
      <c r="D35" s="41"/>
      <c r="E35" s="41"/>
      <c r="F35" s="27"/>
      <c r="G35" s="45"/>
    </row>
    <row r="36" spans="1:7" ht="19.5" customHeight="1" thickBot="1" x14ac:dyDescent="0.25">
      <c r="A36" s="17"/>
      <c r="B36" s="70" t="s">
        <v>195</v>
      </c>
      <c r="C36" s="71">
        <f>$C$34+$C$30+$C$25+$C$20+$C$14+$C$9</f>
        <v>0</v>
      </c>
      <c r="D36" s="71">
        <f>$D$34+$D$30+$D$25+$D$20+$D$14+$D$9</f>
        <v>0</v>
      </c>
      <c r="E36" s="72">
        <f>$E$34+$E$30+$E$25+$E$20+$E$14+$E$9</f>
        <v>0</v>
      </c>
      <c r="F36" s="73">
        <f>$C$36/(25-$E$36)</f>
        <v>0</v>
      </c>
    </row>
    <row r="37" spans="1:7" s="17" customFormat="1" ht="19.5" customHeight="1" thickBot="1" x14ac:dyDescent="0.25">
      <c r="A37" s="16"/>
      <c r="B37" s="16"/>
      <c r="C37" s="41"/>
      <c r="D37" s="41"/>
      <c r="E37" s="41"/>
      <c r="F37" s="27"/>
      <c r="G37" s="45"/>
    </row>
    <row r="38" spans="1:7" x14ac:dyDescent="0.2">
      <c r="B38" s="120" t="s">
        <v>173</v>
      </c>
      <c r="C38" s="121"/>
      <c r="D38" s="121"/>
      <c r="E38" s="122"/>
    </row>
    <row r="39" spans="1:7" x14ac:dyDescent="0.2">
      <c r="B39" s="123"/>
      <c r="C39" s="124"/>
      <c r="D39" s="124"/>
      <c r="E39" s="125"/>
    </row>
    <row r="40" spans="1:7" x14ac:dyDescent="0.2">
      <c r="B40" s="123"/>
      <c r="C40" s="124"/>
      <c r="D40" s="124"/>
      <c r="E40" s="125"/>
    </row>
    <row r="41" spans="1:7" ht="12.75" thickBot="1" x14ac:dyDescent="0.25">
      <c r="B41" s="126"/>
      <c r="C41" s="127"/>
      <c r="D41" s="127"/>
      <c r="E41" s="128"/>
    </row>
  </sheetData>
  <sheetProtection formatRows="0" selectLockedCells="1"/>
  <mergeCells count="9">
    <mergeCell ref="B38:E41"/>
    <mergeCell ref="A1:E1"/>
    <mergeCell ref="A31:A34"/>
    <mergeCell ref="A4:A9"/>
    <mergeCell ref="A15:A20"/>
    <mergeCell ref="A10:A14"/>
    <mergeCell ref="A21:A25"/>
    <mergeCell ref="A26:A30"/>
    <mergeCell ref="A2:E2"/>
  </mergeCells>
  <pageMargins left="0.2" right="0.2" top="0.25" bottom="0.25" header="0.05" footer="0.05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51"/>
  <sheetViews>
    <sheetView zoomScale="90" zoomScaleNormal="90" workbookViewId="0">
      <selection activeCell="F12" sqref="F12"/>
    </sheetView>
  </sheetViews>
  <sheetFormatPr defaultRowHeight="15" x14ac:dyDescent="0.25"/>
  <cols>
    <col min="1" max="1" width="20.7109375" style="1" customWidth="1"/>
    <col min="2" max="2" width="50.7109375" style="2" customWidth="1"/>
    <col min="3" max="3" width="6.7109375" style="3" customWidth="1"/>
    <col min="4" max="5" width="7" style="3" customWidth="1"/>
    <col min="6" max="6" width="7.7109375" style="6" customWidth="1"/>
    <col min="7" max="7" width="27.28515625" style="46" customWidth="1"/>
  </cols>
  <sheetData>
    <row r="2" spans="1:7" ht="15.75" x14ac:dyDescent="0.25">
      <c r="A2" s="149" t="s">
        <v>63</v>
      </c>
      <c r="B2" s="150"/>
      <c r="C2" s="150"/>
      <c r="D2" s="150"/>
      <c r="E2" s="150"/>
    </row>
    <row r="3" spans="1:7" ht="25.15" customHeight="1" x14ac:dyDescent="0.25">
      <c r="A3" s="139" t="s">
        <v>204</v>
      </c>
      <c r="B3" s="153"/>
      <c r="C3" s="153"/>
      <c r="D3" s="153"/>
      <c r="E3" s="153"/>
    </row>
    <row r="4" spans="1:7" x14ac:dyDescent="0.25">
      <c r="A4" s="55" t="s">
        <v>64</v>
      </c>
      <c r="B4" s="55" t="s">
        <v>3</v>
      </c>
      <c r="C4" s="63" t="s">
        <v>1</v>
      </c>
      <c r="D4" s="63" t="s">
        <v>2</v>
      </c>
      <c r="E4" s="63" t="s">
        <v>202</v>
      </c>
      <c r="F4" s="65" t="s">
        <v>126</v>
      </c>
      <c r="G4" s="78" t="s">
        <v>205</v>
      </c>
    </row>
    <row r="5" spans="1:7" ht="19.5" customHeight="1" x14ac:dyDescent="0.25">
      <c r="A5" s="151" t="s">
        <v>176</v>
      </c>
      <c r="B5" s="74" t="s">
        <v>30</v>
      </c>
      <c r="C5" s="51"/>
      <c r="D5" s="29"/>
      <c r="E5" s="29"/>
      <c r="G5" s="81"/>
    </row>
    <row r="6" spans="1:7" ht="24.75" customHeight="1" x14ac:dyDescent="0.25">
      <c r="A6" s="151"/>
      <c r="B6" s="74" t="s">
        <v>31</v>
      </c>
      <c r="C6" s="51"/>
      <c r="D6" s="29"/>
      <c r="E6" s="29"/>
      <c r="G6" s="81"/>
    </row>
    <row r="7" spans="1:7" ht="19.5" customHeight="1" x14ac:dyDescent="0.25">
      <c r="A7" s="151"/>
      <c r="B7" s="74" t="s">
        <v>32</v>
      </c>
      <c r="C7" s="51"/>
      <c r="D7" s="29"/>
      <c r="E7" s="29"/>
      <c r="G7" s="81"/>
    </row>
    <row r="8" spans="1:7" ht="20.25" customHeight="1" x14ac:dyDescent="0.25">
      <c r="A8" s="151"/>
      <c r="B8" s="74" t="s">
        <v>33</v>
      </c>
      <c r="C8" s="51"/>
      <c r="D8" s="29"/>
      <c r="E8" s="29"/>
      <c r="G8" s="81"/>
    </row>
    <row r="9" spans="1:7" ht="20.25" customHeight="1" x14ac:dyDescent="0.25">
      <c r="A9" s="151"/>
      <c r="B9" s="89" t="s">
        <v>244</v>
      </c>
      <c r="C9" s="51"/>
      <c r="D9" s="29"/>
      <c r="E9" s="29"/>
      <c r="G9" s="81"/>
    </row>
    <row r="10" spans="1:7" ht="21" customHeight="1" x14ac:dyDescent="0.25">
      <c r="A10" s="151"/>
      <c r="B10" s="74" t="s">
        <v>34</v>
      </c>
      <c r="C10" s="51"/>
      <c r="D10" s="29"/>
      <c r="E10" s="29"/>
      <c r="G10" s="81"/>
    </row>
    <row r="11" spans="1:7" ht="20.25" customHeight="1" x14ac:dyDescent="0.25">
      <c r="A11" s="151"/>
      <c r="B11" s="74" t="s">
        <v>35</v>
      </c>
      <c r="C11" s="15"/>
      <c r="D11" s="29"/>
      <c r="E11" s="29"/>
      <c r="G11" s="81"/>
    </row>
    <row r="12" spans="1:7" ht="20.25" customHeight="1" x14ac:dyDescent="0.25">
      <c r="A12" s="151"/>
      <c r="B12" s="75" t="s">
        <v>25</v>
      </c>
      <c r="C12" s="79">
        <f>COUNTIF($C$5:$C$11, "x")</f>
        <v>0</v>
      </c>
      <c r="D12" s="79">
        <f>COUNTIF($D$5:$D$11, "x")</f>
        <v>0</v>
      </c>
      <c r="E12" s="79">
        <f>COUNTIF($E$5:$E$11, "x")</f>
        <v>0</v>
      </c>
      <c r="F12" s="48">
        <f>IF($C12&gt;0,$C$12/(6-$E$12),0)</f>
        <v>0</v>
      </c>
      <c r="G12" s="80"/>
    </row>
    <row r="13" spans="1:7" ht="20.25" customHeight="1" x14ac:dyDescent="0.25">
      <c r="A13" s="152" t="s">
        <v>26</v>
      </c>
      <c r="B13" s="74" t="s">
        <v>231</v>
      </c>
      <c r="C13" s="51"/>
      <c r="D13" s="29"/>
      <c r="E13" s="29"/>
      <c r="G13" s="81"/>
    </row>
    <row r="14" spans="1:7" ht="20.25" customHeight="1" x14ac:dyDescent="0.25">
      <c r="A14" s="152"/>
      <c r="B14" s="74" t="s">
        <v>36</v>
      </c>
      <c r="C14" s="51"/>
      <c r="D14" s="29"/>
      <c r="E14" s="29"/>
      <c r="G14" s="81"/>
    </row>
    <row r="15" spans="1:7" ht="20.25" customHeight="1" x14ac:dyDescent="0.25">
      <c r="A15" s="152"/>
      <c r="B15" s="74" t="s">
        <v>37</v>
      </c>
      <c r="C15" s="51"/>
      <c r="D15" s="29"/>
      <c r="E15" s="29"/>
      <c r="G15" s="81"/>
    </row>
    <row r="16" spans="1:7" ht="20.25" customHeight="1" x14ac:dyDescent="0.25">
      <c r="A16" s="152"/>
      <c r="B16" s="74" t="s">
        <v>38</v>
      </c>
      <c r="C16" s="51"/>
      <c r="D16" s="29"/>
      <c r="E16" s="29"/>
      <c r="G16" s="81"/>
    </row>
    <row r="17" spans="1:7" ht="20.25" customHeight="1" x14ac:dyDescent="0.25">
      <c r="A17" s="152"/>
      <c r="B17" s="74" t="s">
        <v>39</v>
      </c>
      <c r="C17" s="51"/>
      <c r="D17" s="29"/>
      <c r="E17" s="29"/>
      <c r="G17" s="81"/>
    </row>
    <row r="18" spans="1:7" ht="20.25" customHeight="1" x14ac:dyDescent="0.25">
      <c r="A18" s="152"/>
      <c r="B18" s="74" t="s">
        <v>40</v>
      </c>
      <c r="C18" s="51"/>
      <c r="D18" s="29"/>
      <c r="E18" s="29"/>
      <c r="G18" s="81"/>
    </row>
    <row r="19" spans="1:7" ht="19.5" customHeight="1" x14ac:dyDescent="0.25">
      <c r="A19" s="152"/>
      <c r="B19" s="74" t="s">
        <v>41</v>
      </c>
      <c r="C19" s="51"/>
      <c r="D19" s="29"/>
      <c r="E19" s="29"/>
      <c r="G19" s="81"/>
    </row>
    <row r="20" spans="1:7" ht="20.25" customHeight="1" x14ac:dyDescent="0.25">
      <c r="A20" s="152"/>
      <c r="B20" s="74" t="s">
        <v>42</v>
      </c>
      <c r="C20" s="51"/>
      <c r="D20" s="29"/>
      <c r="E20" s="29"/>
      <c r="G20" s="81"/>
    </row>
    <row r="21" spans="1:7" ht="20.25" customHeight="1" x14ac:dyDescent="0.25">
      <c r="A21" s="152"/>
      <c r="B21" s="75" t="s">
        <v>25</v>
      </c>
      <c r="C21" s="79">
        <f>COUNTIF($C$13:$C$20, "x")</f>
        <v>0</v>
      </c>
      <c r="D21" s="79">
        <f>COUNTIF($D$13:$D$20, "x")</f>
        <v>0</v>
      </c>
      <c r="E21" s="79">
        <f>COUNTIF($E$13:$E$20, "x")</f>
        <v>0</v>
      </c>
      <c r="F21" s="48">
        <f>IF($C$21&gt;0,$C$21/(8-$E$21),0)</f>
        <v>0</v>
      </c>
      <c r="G21" s="80"/>
    </row>
    <row r="22" spans="1:7" ht="20.25" customHeight="1" x14ac:dyDescent="0.25">
      <c r="A22" s="152" t="s">
        <v>27</v>
      </c>
      <c r="B22" s="74" t="s">
        <v>43</v>
      </c>
      <c r="C22" s="51"/>
      <c r="D22" s="29"/>
      <c r="E22" s="29"/>
      <c r="G22" s="81"/>
    </row>
    <row r="23" spans="1:7" ht="20.25" customHeight="1" x14ac:dyDescent="0.25">
      <c r="A23" s="152"/>
      <c r="B23" s="74" t="s">
        <v>44</v>
      </c>
      <c r="C23" s="82"/>
      <c r="D23" s="29"/>
      <c r="E23" s="31"/>
      <c r="G23" s="81"/>
    </row>
    <row r="24" spans="1:7" ht="20.25" customHeight="1" x14ac:dyDescent="0.25">
      <c r="A24" s="152"/>
      <c r="B24" s="74" t="s">
        <v>45</v>
      </c>
      <c r="C24" s="82"/>
      <c r="D24" s="31"/>
      <c r="E24" s="31"/>
      <c r="G24" s="81"/>
    </row>
    <row r="25" spans="1:7" ht="18.75" customHeight="1" x14ac:dyDescent="0.25">
      <c r="A25" s="152"/>
      <c r="B25" s="74" t="s">
        <v>46</v>
      </c>
      <c r="C25" s="82"/>
      <c r="D25" s="29"/>
      <c r="E25" s="31"/>
      <c r="G25" s="81"/>
    </row>
    <row r="26" spans="1:7" ht="20.25" customHeight="1" x14ac:dyDescent="0.25">
      <c r="A26" s="152"/>
      <c r="B26" s="74" t="s">
        <v>47</v>
      </c>
      <c r="C26" s="51"/>
      <c r="D26" s="29"/>
      <c r="E26" s="29"/>
      <c r="G26" s="81"/>
    </row>
    <row r="27" spans="1:7" ht="20.25" customHeight="1" x14ac:dyDescent="0.25">
      <c r="A27" s="152"/>
      <c r="B27" s="74" t="s">
        <v>48</v>
      </c>
      <c r="C27" s="51"/>
      <c r="D27" s="29"/>
      <c r="E27" s="29"/>
      <c r="G27" s="81"/>
    </row>
    <row r="28" spans="1:7" ht="20.25" customHeight="1" x14ac:dyDescent="0.25">
      <c r="A28" s="152"/>
      <c r="B28" s="75" t="s">
        <v>25</v>
      </c>
      <c r="C28" s="79">
        <f>COUNTIF($C$22:$C$27, "x")</f>
        <v>0</v>
      </c>
      <c r="D28" s="79">
        <f>COUNTIF($D$22:$D$27, "x")</f>
        <v>0</v>
      </c>
      <c r="E28" s="79">
        <f>COUNTIF($E$22:$E$27, "x")</f>
        <v>0</v>
      </c>
      <c r="F28" s="48">
        <f>IF($C$28&gt;0,$C$28/(6-$E$28),0)</f>
        <v>0</v>
      </c>
      <c r="G28" s="80"/>
    </row>
    <row r="29" spans="1:7" ht="20.25" customHeight="1" x14ac:dyDescent="0.25">
      <c r="A29" s="152" t="s">
        <v>28</v>
      </c>
      <c r="B29" s="74" t="s">
        <v>49</v>
      </c>
      <c r="C29" s="51"/>
      <c r="D29" s="29"/>
      <c r="E29" s="29"/>
      <c r="G29" s="81"/>
    </row>
    <row r="30" spans="1:7" ht="20.25" customHeight="1" x14ac:dyDescent="0.25">
      <c r="A30" s="152"/>
      <c r="B30" s="74" t="s">
        <v>50</v>
      </c>
      <c r="C30" s="51"/>
      <c r="D30" s="29"/>
      <c r="E30" s="29"/>
      <c r="G30" s="81"/>
    </row>
    <row r="31" spans="1:7" ht="24.75" x14ac:dyDescent="0.25">
      <c r="A31" s="152"/>
      <c r="B31" s="76" t="s">
        <v>51</v>
      </c>
      <c r="C31" s="51"/>
      <c r="D31" s="29"/>
      <c r="E31" s="29"/>
      <c r="G31" s="81"/>
    </row>
    <row r="32" spans="1:7" ht="20.25" customHeight="1" x14ac:dyDescent="0.25">
      <c r="A32" s="152"/>
      <c r="B32" s="74" t="s">
        <v>52</v>
      </c>
      <c r="C32" s="51" t="s">
        <v>98</v>
      </c>
      <c r="D32" s="29"/>
      <c r="E32" s="29"/>
      <c r="G32" s="81"/>
    </row>
    <row r="33" spans="1:7" ht="20.25" customHeight="1" x14ac:dyDescent="0.25">
      <c r="A33" s="152"/>
      <c r="B33" s="74" t="s">
        <v>53</v>
      </c>
      <c r="C33" s="51"/>
      <c r="D33" s="29"/>
      <c r="E33" s="29"/>
      <c r="G33" s="81"/>
    </row>
    <row r="34" spans="1:7" ht="20.25" customHeight="1" x14ac:dyDescent="0.25">
      <c r="A34" s="152"/>
      <c r="B34" s="74" t="s">
        <v>54</v>
      </c>
      <c r="C34" s="51"/>
      <c r="D34" s="29"/>
      <c r="E34" s="29"/>
      <c r="G34" s="81"/>
    </row>
    <row r="35" spans="1:7" ht="20.25" customHeight="1" x14ac:dyDescent="0.25">
      <c r="A35" s="152"/>
      <c r="B35" s="74" t="s">
        <v>55</v>
      </c>
      <c r="C35" s="51"/>
      <c r="D35" s="29"/>
      <c r="E35" s="29"/>
      <c r="G35" s="81"/>
    </row>
    <row r="36" spans="1:7" ht="20.25" customHeight="1" x14ac:dyDescent="0.25">
      <c r="A36" s="152"/>
      <c r="B36" s="74" t="s">
        <v>56</v>
      </c>
      <c r="C36" s="51"/>
      <c r="D36" s="29"/>
      <c r="E36" s="29"/>
      <c r="G36" s="81"/>
    </row>
    <row r="37" spans="1:7" ht="20.25" customHeight="1" x14ac:dyDescent="0.25">
      <c r="A37" s="152"/>
      <c r="B37" s="75" t="s">
        <v>25</v>
      </c>
      <c r="C37" s="79">
        <f>COUNTIF($C$29:$C$36, "x")</f>
        <v>0</v>
      </c>
      <c r="D37" s="79">
        <f>COUNTIF($D$29:$D$36, "x")</f>
        <v>0</v>
      </c>
      <c r="E37" s="79">
        <f>COUNTIF($E$29:$E$36, "x")</f>
        <v>0</v>
      </c>
      <c r="F37" s="48">
        <f>IF($C$37&gt;0,$C$37/(8-$E$37),0)</f>
        <v>0</v>
      </c>
      <c r="G37" s="80"/>
    </row>
    <row r="38" spans="1:7" ht="20.25" customHeight="1" x14ac:dyDescent="0.25">
      <c r="A38" s="152" t="s">
        <v>29</v>
      </c>
      <c r="B38" s="74" t="s">
        <v>57</v>
      </c>
      <c r="C38" s="51"/>
      <c r="D38" s="29"/>
      <c r="E38" s="29"/>
      <c r="G38" s="81"/>
    </row>
    <row r="39" spans="1:7" ht="21" customHeight="1" x14ac:dyDescent="0.25">
      <c r="A39" s="152"/>
      <c r="B39" s="74" t="s">
        <v>58</v>
      </c>
      <c r="C39" s="51"/>
      <c r="D39" s="29"/>
      <c r="E39" s="29"/>
      <c r="G39" s="81"/>
    </row>
    <row r="40" spans="1:7" ht="20.25" customHeight="1" x14ac:dyDescent="0.25">
      <c r="A40" s="152"/>
      <c r="B40" s="74" t="s">
        <v>59</v>
      </c>
      <c r="C40" s="51"/>
      <c r="D40" s="29"/>
      <c r="E40" s="29"/>
      <c r="G40" s="81"/>
    </row>
    <row r="41" spans="1:7" ht="22.5" customHeight="1" x14ac:dyDescent="0.25">
      <c r="A41" s="152"/>
      <c r="B41" s="74" t="s">
        <v>60</v>
      </c>
      <c r="C41" s="51"/>
      <c r="D41" s="29"/>
      <c r="E41" s="29" t="s">
        <v>98</v>
      </c>
      <c r="G41" s="81"/>
    </row>
    <row r="42" spans="1:7" ht="20.25" customHeight="1" x14ac:dyDescent="0.25">
      <c r="A42" s="152"/>
      <c r="B42" s="74" t="s">
        <v>61</v>
      </c>
      <c r="C42" s="51"/>
      <c r="D42" s="29"/>
      <c r="E42" s="29"/>
      <c r="G42" s="81"/>
    </row>
    <row r="43" spans="1:7" ht="23.25" customHeight="1" x14ac:dyDescent="0.25">
      <c r="A43" s="152"/>
      <c r="B43" s="74" t="s">
        <v>62</v>
      </c>
      <c r="C43" s="51" t="s">
        <v>98</v>
      </c>
      <c r="D43" s="29"/>
      <c r="E43" s="29"/>
      <c r="G43" s="81"/>
    </row>
    <row r="44" spans="1:7" ht="20.25" customHeight="1" x14ac:dyDescent="0.25">
      <c r="A44" s="152"/>
      <c r="B44" s="77" t="s">
        <v>25</v>
      </c>
      <c r="C44" s="79">
        <f>COUNTIF($C$38:$C$43, "x")</f>
        <v>0</v>
      </c>
      <c r="D44" s="79">
        <f>COUNTIF($D$38:$D$43, "x")</f>
        <v>0</v>
      </c>
      <c r="E44" s="79">
        <f>COUNTIF($E$38:$E$43, "x")</f>
        <v>0</v>
      </c>
      <c r="F44" s="48">
        <f>IF($C$44&gt;0,$C$44/(37-$E$44),0)</f>
        <v>0</v>
      </c>
      <c r="G44" s="80"/>
    </row>
    <row r="45" spans="1:7" ht="20.25" customHeight="1" thickBot="1" x14ac:dyDescent="0.3">
      <c r="C45" s="5"/>
      <c r="D45" s="5"/>
      <c r="E45" s="5"/>
    </row>
    <row r="46" spans="1:7" s="7" customFormat="1" ht="20.25" customHeight="1" thickBot="1" x14ac:dyDescent="0.3">
      <c r="A46" s="8"/>
      <c r="B46" s="70" t="s">
        <v>196</v>
      </c>
      <c r="C46" s="71">
        <f>$C$44+$C$37+$C$28+$C$21+$C$12</f>
        <v>0</v>
      </c>
      <c r="D46" s="71">
        <f>$D$44+$D$37+$D$28+$D$21+$D$12</f>
        <v>0</v>
      </c>
      <c r="E46" s="71">
        <f>$E$44+$E$37+$E$28+$E$21+$E$12</f>
        <v>0</v>
      </c>
      <c r="F46" s="48">
        <f>IF($C$46&gt;0,$C$46/(34-$E$46),0)</f>
        <v>0</v>
      </c>
      <c r="G46" s="47"/>
    </row>
    <row r="47" spans="1:7" ht="18.75" customHeight="1" thickBot="1" x14ac:dyDescent="0.3">
      <c r="C47" s="5"/>
      <c r="D47" s="5"/>
      <c r="E47" s="5"/>
    </row>
    <row r="48" spans="1:7" ht="18.75" customHeight="1" x14ac:dyDescent="0.25">
      <c r="B48" s="120" t="s">
        <v>173</v>
      </c>
      <c r="C48" s="141"/>
      <c r="D48" s="141"/>
      <c r="E48" s="142"/>
    </row>
    <row r="49" spans="2:5" x14ac:dyDescent="0.25">
      <c r="B49" s="143"/>
      <c r="C49" s="144"/>
      <c r="D49" s="144"/>
      <c r="E49" s="145"/>
    </row>
    <row r="50" spans="2:5" x14ac:dyDescent="0.25">
      <c r="B50" s="143"/>
      <c r="C50" s="144"/>
      <c r="D50" s="144"/>
      <c r="E50" s="145"/>
    </row>
    <row r="51" spans="2:5" ht="15.75" thickBot="1" x14ac:dyDescent="0.3">
      <c r="B51" s="146"/>
      <c r="C51" s="147"/>
      <c r="D51" s="147"/>
      <c r="E51" s="148"/>
    </row>
  </sheetData>
  <sheetProtection formatRows="0" selectLockedCells="1"/>
  <mergeCells count="8">
    <mergeCell ref="B48:E51"/>
    <mergeCell ref="A2:E2"/>
    <mergeCell ref="A5:A12"/>
    <mergeCell ref="A13:A21"/>
    <mergeCell ref="A22:A28"/>
    <mergeCell ref="A29:A37"/>
    <mergeCell ref="A38:A44"/>
    <mergeCell ref="A3:E3"/>
  </mergeCells>
  <pageMargins left="0.2" right="0.2" top="0.25" bottom="0.25" header="0.05" footer="0.05"/>
  <pageSetup fitToHeight="0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50"/>
  <sheetViews>
    <sheetView topLeftCell="A34" zoomScale="85" zoomScaleNormal="85" workbookViewId="0">
      <selection activeCell="F45" sqref="F45"/>
    </sheetView>
  </sheetViews>
  <sheetFormatPr defaultRowHeight="15" x14ac:dyDescent="0.25"/>
  <cols>
    <col min="1" max="1" width="20.7109375" style="1" customWidth="1"/>
    <col min="2" max="2" width="50.7109375" style="2" customWidth="1"/>
    <col min="3" max="3" width="7" style="3" customWidth="1"/>
    <col min="4" max="4" width="6.5703125" style="3" customWidth="1"/>
    <col min="5" max="5" width="7.140625" style="3" customWidth="1"/>
    <col min="6" max="6" width="9.140625" style="13"/>
    <col min="7" max="7" width="27.28515625" style="46" customWidth="1"/>
  </cols>
  <sheetData>
    <row r="2" spans="1:7" ht="27" customHeight="1" x14ac:dyDescent="0.25">
      <c r="A2" s="129" t="s">
        <v>96</v>
      </c>
      <c r="B2" s="130"/>
      <c r="C2" s="130"/>
      <c r="D2" s="130"/>
      <c r="E2" s="130"/>
    </row>
    <row r="3" spans="1:7" ht="25.15" customHeight="1" x14ac:dyDescent="0.25">
      <c r="A3" s="139" t="s">
        <v>204</v>
      </c>
      <c r="B3" s="139"/>
      <c r="C3" s="139"/>
      <c r="D3" s="139"/>
      <c r="E3" s="139"/>
    </row>
    <row r="4" spans="1:7" s="2" customFormat="1" ht="12.75" customHeight="1" x14ac:dyDescent="0.2">
      <c r="A4" s="85" t="s">
        <v>64</v>
      </c>
      <c r="B4" s="86" t="s">
        <v>3</v>
      </c>
      <c r="C4" s="63" t="s">
        <v>1</v>
      </c>
      <c r="D4" s="64" t="s">
        <v>2</v>
      </c>
      <c r="E4" s="63" t="s">
        <v>202</v>
      </c>
      <c r="F4" s="87" t="s">
        <v>126</v>
      </c>
      <c r="G4" s="78" t="s">
        <v>205</v>
      </c>
    </row>
    <row r="5" spans="1:7" s="7" customFormat="1" ht="20.25" customHeight="1" x14ac:dyDescent="0.25">
      <c r="A5" s="152" t="s">
        <v>65</v>
      </c>
      <c r="B5" s="58" t="s">
        <v>70</v>
      </c>
      <c r="C5" s="15"/>
      <c r="D5" s="29"/>
      <c r="E5" s="29"/>
      <c r="F5" s="13"/>
      <c r="G5" s="94"/>
    </row>
    <row r="6" spans="1:7" s="7" customFormat="1" ht="20.25" customHeight="1" x14ac:dyDescent="0.25">
      <c r="A6" s="152"/>
      <c r="B6" s="58" t="s">
        <v>71</v>
      </c>
      <c r="C6" s="15"/>
      <c r="D6" s="29"/>
      <c r="E6" s="29"/>
      <c r="F6" s="13"/>
      <c r="G6" s="94"/>
    </row>
    <row r="7" spans="1:7" s="7" customFormat="1" ht="20.25" customHeight="1" x14ac:dyDescent="0.25">
      <c r="A7" s="152"/>
      <c r="B7" s="58" t="s">
        <v>72</v>
      </c>
      <c r="C7" s="15"/>
      <c r="D7" s="29"/>
      <c r="E7" s="29"/>
      <c r="F7" s="13"/>
      <c r="G7" s="94"/>
    </row>
    <row r="8" spans="1:7" s="7" customFormat="1" ht="20.25" customHeight="1" x14ac:dyDescent="0.25">
      <c r="A8" s="152"/>
      <c r="B8" s="58" t="s">
        <v>95</v>
      </c>
      <c r="C8" s="15"/>
      <c r="D8" s="29"/>
      <c r="E8" s="29"/>
      <c r="F8" s="13"/>
      <c r="G8" s="94"/>
    </row>
    <row r="9" spans="1:7" s="7" customFormat="1" ht="20.25" customHeight="1" x14ac:dyDescent="0.25">
      <c r="A9" s="152"/>
      <c r="B9" s="58" t="s">
        <v>73</v>
      </c>
      <c r="C9" s="15"/>
      <c r="D9" s="29"/>
      <c r="E9" s="29"/>
      <c r="F9" s="13"/>
      <c r="G9" s="94"/>
    </row>
    <row r="10" spans="1:7" s="2" customFormat="1" ht="18" customHeight="1" x14ac:dyDescent="0.2">
      <c r="A10" s="152"/>
      <c r="B10" s="59" t="s">
        <v>25</v>
      </c>
      <c r="C10" s="26">
        <f>COUNTIF($C$5:$C$9,"x")</f>
        <v>0</v>
      </c>
      <c r="D10" s="26">
        <f>COUNTIF($D$5:$D$9,"x")</f>
        <v>0</v>
      </c>
      <c r="E10" s="26">
        <f>COUNTIF($E$5:$E$9,"x")</f>
        <v>0</v>
      </c>
      <c r="F10" s="88">
        <f>IF($C$10&gt;0,$C$10/(5-$E$10),0)</f>
        <v>0</v>
      </c>
      <c r="G10" s="92"/>
    </row>
    <row r="11" spans="1:7" s="7" customFormat="1" ht="20.25" customHeight="1" x14ac:dyDescent="0.25">
      <c r="A11" s="152" t="s">
        <v>66</v>
      </c>
      <c r="B11" s="58" t="s">
        <v>74</v>
      </c>
      <c r="C11" s="15" t="s">
        <v>98</v>
      </c>
      <c r="D11" s="29"/>
      <c r="E11" s="29"/>
      <c r="F11" s="13"/>
      <c r="G11" s="94"/>
    </row>
    <row r="12" spans="1:7" s="7" customFormat="1" ht="20.25" customHeight="1" x14ac:dyDescent="0.25">
      <c r="A12" s="152"/>
      <c r="B12" s="58" t="s">
        <v>75</v>
      </c>
      <c r="C12" s="15"/>
      <c r="D12" s="29"/>
      <c r="E12" s="29"/>
      <c r="F12" s="13"/>
      <c r="G12" s="94"/>
    </row>
    <row r="13" spans="1:7" s="7" customFormat="1" ht="20.25" customHeight="1" x14ac:dyDescent="0.25">
      <c r="A13" s="152"/>
      <c r="B13" s="58" t="s">
        <v>76</v>
      </c>
      <c r="C13" s="15"/>
      <c r="D13" s="29" t="s">
        <v>98</v>
      </c>
      <c r="E13" s="29"/>
      <c r="F13" s="13"/>
      <c r="G13" s="94"/>
    </row>
    <row r="14" spans="1:7" s="7" customFormat="1" ht="22.15" customHeight="1" x14ac:dyDescent="0.25">
      <c r="A14" s="152"/>
      <c r="B14" s="58" t="s">
        <v>77</v>
      </c>
      <c r="C14" s="15"/>
      <c r="D14" s="29"/>
      <c r="E14" s="29"/>
      <c r="F14" s="13"/>
      <c r="G14" s="94"/>
    </row>
    <row r="15" spans="1:7" s="7" customFormat="1" ht="20.25" customHeight="1" x14ac:dyDescent="0.25">
      <c r="A15" s="152"/>
      <c r="B15" s="58" t="s">
        <v>72</v>
      </c>
      <c r="C15" s="15"/>
      <c r="D15" s="29"/>
      <c r="E15" s="29"/>
      <c r="F15" s="13"/>
      <c r="G15" s="94"/>
    </row>
    <row r="16" spans="1:7" s="7" customFormat="1" ht="20.25" customHeight="1" x14ac:dyDescent="0.25">
      <c r="A16" s="152"/>
      <c r="B16" s="58" t="s">
        <v>78</v>
      </c>
      <c r="C16" s="15"/>
      <c r="D16" s="29"/>
      <c r="E16" s="29"/>
      <c r="F16" s="13"/>
      <c r="G16" s="94"/>
    </row>
    <row r="17" spans="1:7" s="7" customFormat="1" ht="20.25" customHeight="1" x14ac:dyDescent="0.25">
      <c r="A17" s="152"/>
      <c r="B17" s="58" t="s">
        <v>79</v>
      </c>
      <c r="C17" s="15"/>
      <c r="D17" s="29"/>
      <c r="E17" s="29"/>
      <c r="F17" s="13"/>
      <c r="G17" s="94"/>
    </row>
    <row r="18" spans="1:7" s="2" customFormat="1" ht="18" customHeight="1" x14ac:dyDescent="0.2">
      <c r="A18" s="152"/>
      <c r="B18" s="59" t="s">
        <v>25</v>
      </c>
      <c r="C18" s="26">
        <f>COUNTIF($C$11:$C$17,"x")</f>
        <v>0</v>
      </c>
      <c r="D18" s="26">
        <f>COUNTIF($D$11:$D$17,"x")</f>
        <v>0</v>
      </c>
      <c r="E18" s="26">
        <f>COUNTIF($E$11:$E$17,"x")</f>
        <v>0</v>
      </c>
      <c r="F18" s="88">
        <f>IF($C$18&gt;0,$C$18/(11-$E$18),0)</f>
        <v>0</v>
      </c>
      <c r="G18" s="92"/>
    </row>
    <row r="19" spans="1:7" s="7" customFormat="1" ht="20.25" customHeight="1" x14ac:dyDescent="0.25">
      <c r="A19" s="152" t="s">
        <v>177</v>
      </c>
      <c r="B19" s="58" t="s">
        <v>80</v>
      </c>
      <c r="C19" s="15"/>
      <c r="D19" s="29"/>
      <c r="E19" s="29"/>
      <c r="F19" s="13"/>
      <c r="G19" s="94"/>
    </row>
    <row r="20" spans="1:7" s="7" customFormat="1" ht="20.25" customHeight="1" x14ac:dyDescent="0.25">
      <c r="A20" s="152"/>
      <c r="B20" s="58" t="s">
        <v>81</v>
      </c>
      <c r="C20" s="30"/>
      <c r="D20" s="29"/>
      <c r="E20" s="31"/>
      <c r="F20" s="13"/>
      <c r="G20" s="94"/>
    </row>
    <row r="21" spans="1:7" s="7" customFormat="1" ht="22.15" customHeight="1" x14ac:dyDescent="0.25">
      <c r="A21" s="152"/>
      <c r="B21" s="58" t="s">
        <v>82</v>
      </c>
      <c r="C21" s="30"/>
      <c r="D21" s="31"/>
      <c r="E21" s="31"/>
      <c r="F21" s="13"/>
      <c r="G21" s="94"/>
    </row>
    <row r="22" spans="1:7" s="7" customFormat="1" ht="20.25" customHeight="1" x14ac:dyDescent="0.25">
      <c r="A22" s="152"/>
      <c r="B22" s="58" t="s">
        <v>83</v>
      </c>
      <c r="C22" s="30"/>
      <c r="D22" s="29"/>
      <c r="E22" s="31"/>
      <c r="F22" s="13"/>
      <c r="G22" s="94"/>
    </row>
    <row r="23" spans="1:7" s="7" customFormat="1" ht="22.15" customHeight="1" x14ac:dyDescent="0.25">
      <c r="A23" s="152"/>
      <c r="B23" s="58" t="s">
        <v>84</v>
      </c>
      <c r="C23" s="30"/>
      <c r="D23" s="29"/>
      <c r="E23" s="31"/>
      <c r="F23" s="13"/>
      <c r="G23" s="94"/>
    </row>
    <row r="24" spans="1:7" s="2" customFormat="1" ht="18" customHeight="1" x14ac:dyDescent="0.2">
      <c r="A24" s="152"/>
      <c r="B24" s="59" t="s">
        <v>25</v>
      </c>
      <c r="C24" s="26">
        <f>COUNTIF($C$19:$C$23,"x")</f>
        <v>0</v>
      </c>
      <c r="D24" s="26">
        <f>COUNTIF($D$19:$D$23,"x")</f>
        <v>0</v>
      </c>
      <c r="E24" s="26">
        <f>COUNTIF($E$19:$E$23,"x")</f>
        <v>0</v>
      </c>
      <c r="F24" s="88">
        <f>IF($C$24&gt;0,$C$24/(19-$E$24),0)</f>
        <v>0</v>
      </c>
      <c r="G24" s="92"/>
    </row>
    <row r="25" spans="1:7" s="7" customFormat="1" ht="20.25" customHeight="1" x14ac:dyDescent="0.25">
      <c r="A25" s="152" t="s">
        <v>67</v>
      </c>
      <c r="B25" s="58" t="s">
        <v>85</v>
      </c>
      <c r="C25" s="15"/>
      <c r="D25" s="29"/>
      <c r="E25" s="29"/>
      <c r="F25" s="13"/>
      <c r="G25" s="94"/>
    </row>
    <row r="26" spans="1:7" s="7" customFormat="1" ht="20.25" customHeight="1" x14ac:dyDescent="0.25">
      <c r="A26" s="152"/>
      <c r="B26" s="58" t="s">
        <v>86</v>
      </c>
      <c r="C26" s="15"/>
      <c r="D26" s="29"/>
      <c r="E26" s="29"/>
      <c r="F26" s="13"/>
      <c r="G26" s="94"/>
    </row>
    <row r="27" spans="1:7" s="7" customFormat="1" ht="20.25" customHeight="1" x14ac:dyDescent="0.25">
      <c r="A27" s="152"/>
      <c r="B27" s="58" t="s">
        <v>87</v>
      </c>
      <c r="C27" s="15"/>
      <c r="D27" s="29"/>
      <c r="E27" s="29"/>
      <c r="F27" s="13"/>
      <c r="G27" s="94"/>
    </row>
    <row r="28" spans="1:7" s="2" customFormat="1" ht="18" customHeight="1" x14ac:dyDescent="0.2">
      <c r="A28" s="152"/>
      <c r="B28" s="59" t="s">
        <v>25</v>
      </c>
      <c r="C28" s="26">
        <f>COUNTIF($C$25:$C$27,"x")</f>
        <v>0</v>
      </c>
      <c r="D28" s="26">
        <f>COUNTIF($D$25:$D$27,"x")</f>
        <v>0</v>
      </c>
      <c r="E28" s="26">
        <f>COUNTIF($E$25:$E$27,"x")</f>
        <v>0</v>
      </c>
      <c r="F28" s="88">
        <f>IF($C$28&gt;0,$C$28/(25-$E$28),0)</f>
        <v>0</v>
      </c>
      <c r="G28" s="92"/>
    </row>
    <row r="29" spans="1:7" s="7" customFormat="1" ht="20.25" customHeight="1" x14ac:dyDescent="0.25">
      <c r="A29" s="152" t="s">
        <v>68</v>
      </c>
      <c r="B29" s="58" t="s">
        <v>88</v>
      </c>
      <c r="C29" s="15"/>
      <c r="D29" s="29"/>
      <c r="E29" s="29"/>
      <c r="F29" s="13"/>
      <c r="G29" s="94"/>
    </row>
    <row r="30" spans="1:7" s="7" customFormat="1" ht="20.25" customHeight="1" x14ac:dyDescent="0.25">
      <c r="A30" s="152"/>
      <c r="B30" s="58" t="s">
        <v>89</v>
      </c>
      <c r="C30" s="15"/>
      <c r="D30" s="29"/>
      <c r="E30" s="29"/>
      <c r="F30" s="13"/>
      <c r="G30" s="94"/>
    </row>
    <row r="31" spans="1:7" s="7" customFormat="1" ht="20.25" customHeight="1" x14ac:dyDescent="0.25">
      <c r="A31" s="152"/>
      <c r="B31" s="58" t="s">
        <v>90</v>
      </c>
      <c r="C31" s="15"/>
      <c r="D31" s="29"/>
      <c r="E31" s="29"/>
      <c r="F31" s="13"/>
      <c r="G31" s="94"/>
    </row>
    <row r="32" spans="1:7" s="2" customFormat="1" ht="18" customHeight="1" x14ac:dyDescent="0.2">
      <c r="A32" s="152"/>
      <c r="B32" s="59" t="s">
        <v>25</v>
      </c>
      <c r="C32" s="26">
        <f>COUNTIF($C$29:$C$31,"x")</f>
        <v>0</v>
      </c>
      <c r="D32" s="26">
        <f>COUNTIF($D$29:$D$31,"x")</f>
        <v>0</v>
      </c>
      <c r="E32" s="26">
        <f>COUNTIF($E$29:$E$31,"x")</f>
        <v>0</v>
      </c>
      <c r="F32" s="88">
        <f>IF($C$32&gt;0,$C$32/(29-$E$32),0)</f>
        <v>0</v>
      </c>
      <c r="G32" s="92"/>
    </row>
    <row r="33" spans="1:7" s="7" customFormat="1" ht="20.25" customHeight="1" x14ac:dyDescent="0.25">
      <c r="A33" s="152" t="s">
        <v>69</v>
      </c>
      <c r="B33" s="89" t="s">
        <v>91</v>
      </c>
      <c r="C33" s="15"/>
      <c r="D33" s="29"/>
      <c r="E33" s="29"/>
      <c r="F33" s="13"/>
      <c r="G33" s="94"/>
    </row>
    <row r="34" spans="1:7" s="7" customFormat="1" ht="22.15" customHeight="1" x14ac:dyDescent="0.25">
      <c r="A34" s="152"/>
      <c r="B34" s="58" t="s">
        <v>72</v>
      </c>
      <c r="C34" s="15"/>
      <c r="D34" s="29"/>
      <c r="E34" s="29"/>
      <c r="F34" s="13"/>
      <c r="G34" s="94"/>
    </row>
    <row r="35" spans="1:7" s="7" customFormat="1" ht="22.15" customHeight="1" x14ac:dyDescent="0.25">
      <c r="A35" s="152"/>
      <c r="B35" s="58" t="s">
        <v>92</v>
      </c>
      <c r="C35" s="15"/>
      <c r="D35" s="29"/>
      <c r="E35" s="29"/>
      <c r="F35" s="13"/>
      <c r="G35" s="94"/>
    </row>
    <row r="36" spans="1:7" s="7" customFormat="1" ht="20.25" customHeight="1" x14ac:dyDescent="0.25">
      <c r="A36" s="152"/>
      <c r="B36" s="58" t="s">
        <v>93</v>
      </c>
      <c r="C36" s="15"/>
      <c r="D36" s="29"/>
      <c r="E36" s="29"/>
      <c r="F36" s="13"/>
      <c r="G36" s="94"/>
    </row>
    <row r="37" spans="1:7" s="7" customFormat="1" ht="20.25" customHeight="1" x14ac:dyDescent="0.25">
      <c r="A37" s="152"/>
      <c r="B37" s="58" t="s">
        <v>94</v>
      </c>
      <c r="C37" s="15"/>
      <c r="D37" s="29"/>
      <c r="E37" s="29"/>
      <c r="F37" s="13"/>
      <c r="G37" s="94"/>
    </row>
    <row r="38" spans="1:7" s="7" customFormat="1" ht="20.25" customHeight="1" x14ac:dyDescent="0.25">
      <c r="A38" s="152"/>
      <c r="B38" s="58" t="s">
        <v>73</v>
      </c>
      <c r="C38" s="15"/>
      <c r="D38" s="29"/>
      <c r="E38" s="29"/>
      <c r="F38" s="13"/>
      <c r="G38" s="94"/>
    </row>
    <row r="39" spans="1:7" s="2" customFormat="1" ht="18" customHeight="1" x14ac:dyDescent="0.2">
      <c r="A39" s="152"/>
      <c r="B39" s="59" t="s">
        <v>25</v>
      </c>
      <c r="C39" s="26">
        <f>COUNTIF($C$33:$C$38,"x")</f>
        <v>0</v>
      </c>
      <c r="D39" s="26">
        <f>COUNTIF($D$33:$D$38,"x")</f>
        <v>0</v>
      </c>
      <c r="E39" s="26">
        <f>COUNTIF($E$33:$E$38,"x")</f>
        <v>0</v>
      </c>
      <c r="F39" s="88">
        <f>IF($C$39&gt;0,$C$39/(33-$E$39),0)</f>
        <v>0</v>
      </c>
      <c r="G39" s="92"/>
    </row>
    <row r="40" spans="1:7" s="7" customFormat="1" ht="20.25" customHeight="1" x14ac:dyDescent="0.25">
      <c r="A40" s="152" t="s">
        <v>221</v>
      </c>
      <c r="B40" s="89" t="s">
        <v>222</v>
      </c>
      <c r="C40" s="104"/>
      <c r="D40" s="29"/>
      <c r="E40" s="29"/>
      <c r="F40" s="13"/>
      <c r="G40" s="94"/>
    </row>
    <row r="41" spans="1:7" s="7" customFormat="1" ht="22.15" customHeight="1" x14ac:dyDescent="0.25">
      <c r="A41" s="152"/>
      <c r="B41" s="58" t="s">
        <v>223</v>
      </c>
      <c r="C41" s="104"/>
      <c r="D41" s="29"/>
      <c r="E41" s="29"/>
      <c r="F41" s="13"/>
      <c r="G41" s="94"/>
    </row>
    <row r="42" spans="1:7" s="7" customFormat="1" ht="22.15" customHeight="1" x14ac:dyDescent="0.25">
      <c r="A42" s="152"/>
      <c r="B42" s="58" t="s">
        <v>224</v>
      </c>
      <c r="C42" s="104"/>
      <c r="D42" s="29"/>
      <c r="E42" s="29"/>
      <c r="F42" s="13"/>
      <c r="G42" s="94"/>
    </row>
    <row r="43" spans="1:7" s="2" customFormat="1" ht="18" customHeight="1" x14ac:dyDescent="0.2">
      <c r="A43" s="152"/>
      <c r="B43" s="59" t="s">
        <v>25</v>
      </c>
      <c r="C43" s="105">
        <f>COUNTIF($C$40:$C$42,"x")</f>
        <v>0</v>
      </c>
      <c r="D43" s="105">
        <f>COUNTIF($D$40:$D$42,"x")</f>
        <v>0</v>
      </c>
      <c r="E43" s="105">
        <f>COUNTIF($E$40:$E$42,"x")</f>
        <v>0</v>
      </c>
      <c r="F43" s="88">
        <f>IF($C$43&gt;0,$C$43/(40-$E$43),0)</f>
        <v>0</v>
      </c>
      <c r="G43" s="106"/>
    </row>
    <row r="44" spans="1:7" ht="20.25" customHeight="1" thickBot="1" x14ac:dyDescent="0.3">
      <c r="C44" s="5"/>
      <c r="D44" s="5"/>
      <c r="E44" s="5"/>
    </row>
    <row r="45" spans="1:7" s="4" customFormat="1" ht="19.5" customHeight="1" thickBot="1" x14ac:dyDescent="0.3">
      <c r="B45" s="70" t="s">
        <v>197</v>
      </c>
      <c r="C45" s="71">
        <f>$C$39+$C$32+$C$28+$C$24+$C$18+$C$10+C43</f>
        <v>0</v>
      </c>
      <c r="D45" s="71">
        <f>$D$39+$D$32+$D$28+$D$24+$D$18+$D$10+D43</f>
        <v>0</v>
      </c>
      <c r="E45" s="71">
        <f>E10+E18+E24+E28+E32+E39+E43</f>
        <v>0</v>
      </c>
      <c r="F45" s="48">
        <f>IF($C$45&gt;0,$C$45/(29-$E$45),0)</f>
        <v>0</v>
      </c>
      <c r="G45" s="93"/>
    </row>
    <row r="46" spans="1:7" ht="15.75" thickBot="1" x14ac:dyDescent="0.3">
      <c r="C46" s="5"/>
      <c r="D46" s="5"/>
      <c r="E46" s="5"/>
    </row>
    <row r="47" spans="1:7" x14ac:dyDescent="0.25">
      <c r="B47" s="120" t="s">
        <v>173</v>
      </c>
      <c r="C47" s="141"/>
      <c r="D47" s="141"/>
      <c r="E47" s="142"/>
    </row>
    <row r="48" spans="1:7" x14ac:dyDescent="0.25">
      <c r="B48" s="143"/>
      <c r="C48" s="144"/>
      <c r="D48" s="144"/>
      <c r="E48" s="145"/>
    </row>
    <row r="49" spans="2:5" x14ac:dyDescent="0.25">
      <c r="B49" s="143"/>
      <c r="C49" s="144"/>
      <c r="D49" s="144"/>
      <c r="E49" s="145"/>
    </row>
    <row r="50" spans="2:5" ht="15.75" thickBot="1" x14ac:dyDescent="0.3">
      <c r="B50" s="146"/>
      <c r="C50" s="147"/>
      <c r="D50" s="147"/>
      <c r="E50" s="148"/>
    </row>
  </sheetData>
  <sheetProtection formatRows="0" selectLockedCells="1"/>
  <mergeCells count="10">
    <mergeCell ref="B47:E50"/>
    <mergeCell ref="A2:E2"/>
    <mergeCell ref="A33:A39"/>
    <mergeCell ref="A5:A10"/>
    <mergeCell ref="A11:A18"/>
    <mergeCell ref="A19:A24"/>
    <mergeCell ref="A25:A28"/>
    <mergeCell ref="A29:A32"/>
    <mergeCell ref="A3:E3"/>
    <mergeCell ref="A40:A43"/>
  </mergeCells>
  <pageMargins left="0.2" right="0.2" top="0.25" bottom="0.25" header="0.05" footer="0.05"/>
  <pageSetup fitToHeight="0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8"/>
  <sheetViews>
    <sheetView topLeftCell="A25" zoomScale="85" zoomScaleNormal="85" workbookViewId="0">
      <selection activeCell="F32" sqref="F32"/>
    </sheetView>
  </sheetViews>
  <sheetFormatPr defaultRowHeight="15" x14ac:dyDescent="0.25"/>
  <cols>
    <col min="1" max="1" width="20.7109375" style="1" customWidth="1"/>
    <col min="2" max="2" width="50.7109375" style="1" customWidth="1"/>
    <col min="3" max="3" width="7.7109375" style="1" customWidth="1"/>
    <col min="4" max="5" width="8.140625" style="1" customWidth="1"/>
    <col min="6" max="6" width="7.7109375" style="11" customWidth="1"/>
    <col min="7" max="7" width="27.140625" style="46" customWidth="1"/>
  </cols>
  <sheetData>
    <row r="2" spans="1:7" ht="27" customHeight="1" x14ac:dyDescent="0.25">
      <c r="A2" s="129" t="s">
        <v>187</v>
      </c>
      <c r="B2" s="130"/>
      <c r="C2" s="130"/>
      <c r="D2" s="130"/>
      <c r="E2" s="130"/>
    </row>
    <row r="3" spans="1:7" ht="25.15" customHeight="1" x14ac:dyDescent="0.25">
      <c r="A3" s="139" t="s">
        <v>204</v>
      </c>
      <c r="B3" s="139"/>
      <c r="C3" s="139"/>
      <c r="D3" s="139"/>
      <c r="E3" s="139"/>
    </row>
    <row r="4" spans="1:7" x14ac:dyDescent="0.25">
      <c r="A4" s="85" t="s">
        <v>64</v>
      </c>
      <c r="B4" s="85" t="s">
        <v>3</v>
      </c>
      <c r="C4" s="63" t="s">
        <v>1</v>
      </c>
      <c r="D4" s="63" t="s">
        <v>2</v>
      </c>
      <c r="E4" s="63" t="s">
        <v>202</v>
      </c>
      <c r="F4" s="90" t="s">
        <v>126</v>
      </c>
      <c r="G4" s="91" t="s">
        <v>205</v>
      </c>
    </row>
    <row r="5" spans="1:7" s="7" customFormat="1" ht="20.25" customHeight="1" x14ac:dyDescent="0.25">
      <c r="A5" s="152" t="s">
        <v>97</v>
      </c>
      <c r="B5" s="107" t="s">
        <v>185</v>
      </c>
      <c r="C5" s="15"/>
      <c r="D5" s="29"/>
      <c r="E5" s="29"/>
      <c r="F5" s="13"/>
      <c r="G5" s="94"/>
    </row>
    <row r="6" spans="1:7" s="7" customFormat="1" ht="24" customHeight="1" x14ac:dyDescent="0.25">
      <c r="A6" s="152"/>
      <c r="B6" s="107" t="s">
        <v>186</v>
      </c>
      <c r="C6" s="15"/>
      <c r="D6" s="29"/>
      <c r="E6" s="29"/>
      <c r="F6" s="13"/>
      <c r="G6" s="94"/>
    </row>
    <row r="7" spans="1:7" s="7" customFormat="1" ht="20.25" customHeight="1" x14ac:dyDescent="0.25">
      <c r="A7" s="152"/>
      <c r="B7" s="107" t="s">
        <v>178</v>
      </c>
      <c r="C7" s="15"/>
      <c r="D7" s="29"/>
      <c r="E7" s="29"/>
      <c r="F7" s="13"/>
      <c r="G7" s="94"/>
    </row>
    <row r="8" spans="1:7" s="7" customFormat="1" ht="20.25" customHeight="1" x14ac:dyDescent="0.25">
      <c r="A8" s="152"/>
      <c r="B8" s="107" t="s">
        <v>179</v>
      </c>
      <c r="C8" s="15"/>
      <c r="D8" s="29"/>
      <c r="E8" s="29"/>
      <c r="F8" s="13"/>
      <c r="G8" s="94"/>
    </row>
    <row r="9" spans="1:7" s="4" customFormat="1" ht="18" customHeight="1" x14ac:dyDescent="0.25">
      <c r="A9" s="152"/>
      <c r="B9" s="108" t="s">
        <v>25</v>
      </c>
      <c r="C9" s="26">
        <f>COUNTIF($C$5:$C$8,"x")</f>
        <v>0</v>
      </c>
      <c r="D9" s="26">
        <f>COUNTIF($D$5:$D$8,"x")</f>
        <v>0</v>
      </c>
      <c r="E9" s="26">
        <f>COUNTIF($E$5:$E$8,"x")</f>
        <v>0</v>
      </c>
      <c r="F9" s="88">
        <f>IF($C$9&gt;0,$C$9/(4-$E$9),0)</f>
        <v>0</v>
      </c>
      <c r="G9" s="92"/>
    </row>
    <row r="10" spans="1:7" s="7" customFormat="1" ht="20.25" customHeight="1" x14ac:dyDescent="0.25">
      <c r="A10" s="152" t="s">
        <v>99</v>
      </c>
      <c r="B10" s="107" t="s">
        <v>103</v>
      </c>
      <c r="C10" s="15"/>
      <c r="D10" s="29"/>
      <c r="E10" s="29"/>
      <c r="F10" s="13"/>
      <c r="G10" s="94"/>
    </row>
    <row r="11" spans="1:7" s="7" customFormat="1" ht="20.25" customHeight="1" x14ac:dyDescent="0.25">
      <c r="A11" s="152"/>
      <c r="B11" s="107" t="s">
        <v>233</v>
      </c>
      <c r="C11" s="15"/>
      <c r="D11" s="29"/>
      <c r="E11" s="29"/>
      <c r="F11" s="13"/>
      <c r="G11" s="94"/>
    </row>
    <row r="12" spans="1:7" s="7" customFormat="1" ht="20.25" customHeight="1" x14ac:dyDescent="0.25">
      <c r="A12" s="152"/>
      <c r="B12" s="107" t="s">
        <v>210</v>
      </c>
      <c r="C12" s="15"/>
      <c r="D12" s="29"/>
      <c r="E12" s="29"/>
      <c r="F12" s="13"/>
      <c r="G12" s="94"/>
    </row>
    <row r="13" spans="1:7" s="7" customFormat="1" ht="20.25" customHeight="1" x14ac:dyDescent="0.25">
      <c r="A13" s="152"/>
      <c r="B13" s="107" t="s">
        <v>234</v>
      </c>
      <c r="C13" s="15"/>
      <c r="D13" s="29"/>
      <c r="E13" s="29"/>
      <c r="F13" s="13"/>
      <c r="G13" s="94"/>
    </row>
    <row r="14" spans="1:7" s="4" customFormat="1" ht="18" customHeight="1" x14ac:dyDescent="0.25">
      <c r="A14" s="152"/>
      <c r="B14" s="108" t="s">
        <v>25</v>
      </c>
      <c r="C14" s="26">
        <f>COUNTIF($C$10:$C$13,"x")</f>
        <v>0</v>
      </c>
      <c r="D14" s="26">
        <f>COUNTIF($D$10:$D$13,"x")</f>
        <v>0</v>
      </c>
      <c r="E14" s="26">
        <f>COUNTIF($E$10:$E$13,"x")</f>
        <v>0</v>
      </c>
      <c r="F14" s="88">
        <f>IF($C$14&gt;0,$C$14/(3-$E$14),0)</f>
        <v>0</v>
      </c>
      <c r="G14" s="92"/>
    </row>
    <row r="15" spans="1:7" s="7" customFormat="1" ht="20.25" customHeight="1" x14ac:dyDescent="0.25">
      <c r="A15" s="152" t="s">
        <v>100</v>
      </c>
      <c r="B15" s="107" t="s">
        <v>235</v>
      </c>
      <c r="C15" s="15"/>
      <c r="D15" s="29"/>
      <c r="E15" s="29"/>
      <c r="F15" s="13"/>
      <c r="G15" s="94"/>
    </row>
    <row r="16" spans="1:7" s="7" customFormat="1" ht="20.25" customHeight="1" x14ac:dyDescent="0.25">
      <c r="A16" s="152"/>
      <c r="B16" s="107" t="s">
        <v>104</v>
      </c>
      <c r="C16" s="15"/>
      <c r="D16" s="29"/>
      <c r="E16" s="29"/>
      <c r="F16" s="13"/>
      <c r="G16" s="94"/>
    </row>
    <row r="17" spans="1:7" s="7" customFormat="1" ht="20.25" customHeight="1" x14ac:dyDescent="0.25">
      <c r="A17" s="152"/>
      <c r="B17" s="107" t="s">
        <v>211</v>
      </c>
      <c r="C17" s="15"/>
      <c r="D17" s="29"/>
      <c r="E17" s="29"/>
      <c r="F17" s="13"/>
      <c r="G17" s="94"/>
    </row>
    <row r="18" spans="1:7" s="7" customFormat="1" ht="20.25" customHeight="1" x14ac:dyDescent="0.25">
      <c r="A18" s="152"/>
      <c r="B18" s="107" t="s">
        <v>236</v>
      </c>
      <c r="C18" s="15"/>
      <c r="D18" s="29"/>
      <c r="E18" s="29"/>
      <c r="F18" s="13"/>
      <c r="G18" s="94"/>
    </row>
    <row r="19" spans="1:7" s="4" customFormat="1" ht="18" customHeight="1" x14ac:dyDescent="0.25">
      <c r="A19" s="152"/>
      <c r="B19" s="108" t="s">
        <v>25</v>
      </c>
      <c r="C19" s="26">
        <f>COUNTIF($C$15:$C$18,"x")</f>
        <v>0</v>
      </c>
      <c r="D19" s="26">
        <f>COUNTIF($D$15:$D$18,"x")</f>
        <v>0</v>
      </c>
      <c r="E19" s="26">
        <f>COUNTIF($E$15:$E$18,"x")</f>
        <v>0</v>
      </c>
      <c r="F19" s="88">
        <f>IF($C$19&gt;0,$C$19/(5-$E$19),0)</f>
        <v>0</v>
      </c>
      <c r="G19" s="92"/>
    </row>
    <row r="20" spans="1:7" s="7" customFormat="1" ht="20.25" customHeight="1" x14ac:dyDescent="0.25">
      <c r="A20" s="152" t="s">
        <v>101</v>
      </c>
      <c r="B20" s="107" t="s">
        <v>105</v>
      </c>
      <c r="C20" s="15"/>
      <c r="D20" s="29"/>
      <c r="E20" s="29"/>
      <c r="F20" s="13"/>
      <c r="G20" s="94"/>
    </row>
    <row r="21" spans="1:7" s="7" customFormat="1" ht="20.25" customHeight="1" x14ac:dyDescent="0.25">
      <c r="A21" s="152"/>
      <c r="B21" s="107" t="s">
        <v>106</v>
      </c>
      <c r="C21" s="15"/>
      <c r="D21" s="29"/>
      <c r="E21" s="29"/>
      <c r="F21" s="13"/>
      <c r="G21" s="94"/>
    </row>
    <row r="22" spans="1:7" s="7" customFormat="1" ht="20.25" customHeight="1" x14ac:dyDescent="0.25">
      <c r="A22" s="152"/>
      <c r="B22" s="107" t="s">
        <v>237</v>
      </c>
      <c r="C22" s="30" t="s">
        <v>98</v>
      </c>
      <c r="D22" s="29"/>
      <c r="E22" s="31"/>
      <c r="F22" s="13"/>
      <c r="G22" s="94"/>
    </row>
    <row r="23" spans="1:7" s="7" customFormat="1" ht="20.25" customHeight="1" x14ac:dyDescent="0.25">
      <c r="A23" s="152"/>
      <c r="B23" s="107" t="s">
        <v>107</v>
      </c>
      <c r="C23" s="30"/>
      <c r="D23" s="29"/>
      <c r="E23" s="31"/>
      <c r="F23" s="13"/>
      <c r="G23" s="94"/>
    </row>
    <row r="24" spans="1:7" s="4" customFormat="1" ht="18" customHeight="1" x14ac:dyDescent="0.25">
      <c r="A24" s="152"/>
      <c r="B24" s="108" t="s">
        <v>25</v>
      </c>
      <c r="C24" s="26">
        <f>COUNTIF($C$20:$C$23,"x")</f>
        <v>0</v>
      </c>
      <c r="D24" s="26">
        <f>COUNTIF($D$20:$D$23,"x")</f>
        <v>0</v>
      </c>
      <c r="E24" s="26">
        <f>COUNTIF($E$20:$E$23,"x")</f>
        <v>0</v>
      </c>
      <c r="F24" s="88">
        <f>IF($C$24&gt;0,$C$24/(4-$E$24),0)</f>
        <v>0</v>
      </c>
      <c r="G24" s="92"/>
    </row>
    <row r="25" spans="1:7" s="7" customFormat="1" ht="20.25" customHeight="1" x14ac:dyDescent="0.25">
      <c r="A25" s="152" t="s">
        <v>102</v>
      </c>
      <c r="B25" s="107" t="s">
        <v>238</v>
      </c>
      <c r="C25" s="30"/>
      <c r="D25" s="29"/>
      <c r="E25" s="31"/>
      <c r="F25" s="13"/>
      <c r="G25" s="94"/>
    </row>
    <row r="26" spans="1:7" s="7" customFormat="1" ht="20.25" customHeight="1" x14ac:dyDescent="0.25">
      <c r="A26" s="152"/>
      <c r="B26" s="107" t="s">
        <v>108</v>
      </c>
      <c r="C26" s="15"/>
      <c r="D26" s="29"/>
      <c r="E26" s="29"/>
      <c r="F26" s="13"/>
      <c r="G26" s="94"/>
    </row>
    <row r="27" spans="1:7" s="7" customFormat="1" ht="20.25" customHeight="1" x14ac:dyDescent="0.25">
      <c r="A27" s="152"/>
      <c r="B27" s="107" t="s">
        <v>109</v>
      </c>
      <c r="C27" s="15"/>
      <c r="D27" s="29"/>
      <c r="E27" s="29"/>
      <c r="F27" s="13"/>
      <c r="G27" s="94"/>
    </row>
    <row r="28" spans="1:7" s="7" customFormat="1" ht="20.25" customHeight="1" x14ac:dyDescent="0.25">
      <c r="A28" s="152"/>
      <c r="B28" s="107" t="s">
        <v>110</v>
      </c>
      <c r="C28" s="15" t="s">
        <v>98</v>
      </c>
      <c r="D28" s="29"/>
      <c r="E28" s="29"/>
      <c r="F28" s="13"/>
      <c r="G28" s="94"/>
    </row>
    <row r="29" spans="1:7" s="7" customFormat="1" ht="20.25" customHeight="1" x14ac:dyDescent="0.25">
      <c r="A29" s="152"/>
      <c r="B29" s="107" t="s">
        <v>111</v>
      </c>
      <c r="C29" s="36"/>
      <c r="D29" s="38"/>
      <c r="E29" s="38"/>
      <c r="F29" s="13"/>
      <c r="G29" s="94"/>
    </row>
    <row r="30" spans="1:7" s="4" customFormat="1" ht="18" customHeight="1" x14ac:dyDescent="0.25">
      <c r="A30" s="152"/>
      <c r="B30" s="59" t="s">
        <v>25</v>
      </c>
      <c r="C30" s="26">
        <f>COUNTIF($C$25:$C$29,"x")</f>
        <v>0</v>
      </c>
      <c r="D30" s="26">
        <f>COUNTIF($D$25:$D$29,"x")</f>
        <v>0</v>
      </c>
      <c r="E30" s="26">
        <f>COUNTIF($E$25:$E$29,"x")</f>
        <v>0</v>
      </c>
      <c r="F30" s="88">
        <f>IF($C$30&gt;0,$C$30/(5-$E$30),0)</f>
        <v>0</v>
      </c>
      <c r="G30" s="92"/>
    </row>
    <row r="31" spans="1:7" s="7" customFormat="1" ht="15.75" thickBot="1" x14ac:dyDescent="0.3">
      <c r="A31" s="8"/>
      <c r="B31" s="8"/>
      <c r="C31" s="5"/>
      <c r="D31" s="5"/>
      <c r="E31" s="5"/>
      <c r="F31" s="13"/>
      <c r="G31" s="47"/>
    </row>
    <row r="32" spans="1:7" s="4" customFormat="1" ht="19.5" customHeight="1" thickBot="1" x14ac:dyDescent="0.3">
      <c r="B32" s="70" t="s">
        <v>198</v>
      </c>
      <c r="C32" s="71">
        <f>$C$30+$C$24+$C$19+$C$14+$C$9</f>
        <v>0</v>
      </c>
      <c r="D32" s="71">
        <f>$D$30+$D$24+$D$19+$D$14+$D$9</f>
        <v>0</v>
      </c>
      <c r="E32" s="71">
        <f>$E$30+$E$24+$E$19+$E$14+$E$9</f>
        <v>0</v>
      </c>
      <c r="F32" s="48">
        <f>IF($C$32&gt;0,$C$32/(21-$E$32),0)</f>
        <v>0</v>
      </c>
      <c r="G32" s="93"/>
    </row>
    <row r="33" spans="2:5" ht="15.75" thickBot="1" x14ac:dyDescent="0.3">
      <c r="C33" s="5"/>
      <c r="D33" s="5"/>
      <c r="E33" s="5"/>
    </row>
    <row r="34" spans="2:5" x14ac:dyDescent="0.25">
      <c r="B34" s="120" t="s">
        <v>173</v>
      </c>
      <c r="C34" s="141"/>
      <c r="D34" s="141"/>
      <c r="E34" s="142"/>
    </row>
    <row r="35" spans="2:5" x14ac:dyDescent="0.25">
      <c r="B35" s="143"/>
      <c r="C35" s="144"/>
      <c r="D35" s="144"/>
      <c r="E35" s="145"/>
    </row>
    <row r="36" spans="2:5" x14ac:dyDescent="0.25">
      <c r="B36" s="143"/>
      <c r="C36" s="144"/>
      <c r="D36" s="144"/>
      <c r="E36" s="145"/>
    </row>
    <row r="37" spans="2:5" ht="15.75" thickBot="1" x14ac:dyDescent="0.3">
      <c r="B37" s="146"/>
      <c r="C37" s="147"/>
      <c r="D37" s="147"/>
      <c r="E37" s="148"/>
    </row>
    <row r="38" spans="2:5" x14ac:dyDescent="0.25">
      <c r="C38" s="5"/>
      <c r="D38" s="5"/>
      <c r="E38" s="5"/>
    </row>
  </sheetData>
  <sheetProtection formatRows="0" selectLockedCells="1"/>
  <mergeCells count="8">
    <mergeCell ref="B34:E37"/>
    <mergeCell ref="A2:E2"/>
    <mergeCell ref="A10:A14"/>
    <mergeCell ref="A15:A19"/>
    <mergeCell ref="A20:A24"/>
    <mergeCell ref="A25:A30"/>
    <mergeCell ref="A5:A9"/>
    <mergeCell ref="A3:E3"/>
  </mergeCells>
  <pageMargins left="0.2" right="0.2" top="0.25" bottom="0.25" header="0.05" footer="0.05"/>
  <pageSetup fitToHeight="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52"/>
  <sheetViews>
    <sheetView topLeftCell="A40" zoomScale="85" zoomScaleNormal="85" workbookViewId="0">
      <selection activeCell="F47" sqref="F47"/>
    </sheetView>
  </sheetViews>
  <sheetFormatPr defaultColWidth="9.140625" defaultRowHeight="14.25" x14ac:dyDescent="0.2"/>
  <cols>
    <col min="1" max="1" width="20.7109375" style="8" customWidth="1"/>
    <col min="2" max="2" width="53.7109375" style="2" customWidth="1"/>
    <col min="3" max="5" width="7" style="1" customWidth="1"/>
    <col min="6" max="6" width="7.7109375" style="14" customWidth="1"/>
    <col min="7" max="7" width="27.140625" style="100" customWidth="1"/>
    <col min="8" max="16384" width="9.140625" style="1"/>
  </cols>
  <sheetData>
    <row r="2" spans="1:7" ht="27" customHeight="1" x14ac:dyDescent="0.25">
      <c r="A2" s="149" t="s">
        <v>188</v>
      </c>
      <c r="B2" s="154"/>
      <c r="C2" s="154"/>
      <c r="D2" s="154"/>
      <c r="E2" s="154"/>
      <c r="F2" s="154"/>
    </row>
    <row r="3" spans="1:7" ht="15.75" x14ac:dyDescent="0.25">
      <c r="A3" s="155" t="s">
        <v>162</v>
      </c>
      <c r="B3" s="156"/>
      <c r="C3" s="156"/>
      <c r="D3" s="156"/>
      <c r="E3" s="156"/>
      <c r="F3" s="156"/>
    </row>
    <row r="5" spans="1:7" ht="25.15" customHeight="1" x14ac:dyDescent="0.2">
      <c r="A5" s="139" t="s">
        <v>204</v>
      </c>
      <c r="B5" s="139"/>
      <c r="C5" s="139"/>
      <c r="D5" s="139"/>
      <c r="E5" s="139"/>
    </row>
    <row r="6" spans="1:7" s="2" customFormat="1" ht="12.75" customHeight="1" x14ac:dyDescent="0.2">
      <c r="A6" s="85" t="s">
        <v>64</v>
      </c>
      <c r="B6" s="86" t="s">
        <v>3</v>
      </c>
      <c r="C6" s="63" t="s">
        <v>1</v>
      </c>
      <c r="D6" s="64" t="s">
        <v>2</v>
      </c>
      <c r="E6" s="63" t="s">
        <v>202</v>
      </c>
      <c r="F6" s="87" t="s">
        <v>126</v>
      </c>
      <c r="G6" s="66" t="s">
        <v>205</v>
      </c>
    </row>
    <row r="7" spans="1:7" ht="20.25" customHeight="1" x14ac:dyDescent="0.2">
      <c r="A7" s="152" t="s">
        <v>145</v>
      </c>
      <c r="B7" s="95" t="s">
        <v>131</v>
      </c>
      <c r="C7" s="51"/>
      <c r="D7" s="29"/>
      <c r="E7" s="29"/>
      <c r="G7" s="101"/>
    </row>
    <row r="8" spans="1:7" ht="20.25" customHeight="1" x14ac:dyDescent="0.2">
      <c r="A8" s="152"/>
      <c r="B8" s="95" t="s">
        <v>132</v>
      </c>
      <c r="C8" s="51" t="s">
        <v>98</v>
      </c>
      <c r="D8" s="29"/>
      <c r="E8" s="29"/>
      <c r="G8" s="101"/>
    </row>
    <row r="9" spans="1:7" ht="20.25" customHeight="1" x14ac:dyDescent="0.2">
      <c r="A9" s="152"/>
      <c r="B9" s="95" t="s">
        <v>133</v>
      </c>
      <c r="C9" s="51"/>
      <c r="D9" s="29"/>
      <c r="E9" s="29"/>
      <c r="G9" s="101"/>
    </row>
    <row r="10" spans="1:7" ht="20.25" customHeight="1" x14ac:dyDescent="0.2">
      <c r="A10" s="152"/>
      <c r="B10" s="95" t="s">
        <v>134</v>
      </c>
      <c r="C10" s="51"/>
      <c r="D10" s="29"/>
      <c r="E10" s="29"/>
      <c r="G10" s="101"/>
    </row>
    <row r="11" spans="1:7" ht="20.25" customHeight="1" x14ac:dyDescent="0.2">
      <c r="A11" s="152"/>
      <c r="B11" s="95" t="s">
        <v>135</v>
      </c>
      <c r="C11" s="51"/>
      <c r="D11" s="29"/>
      <c r="E11" s="29"/>
      <c r="F11" s="83" t="s">
        <v>98</v>
      </c>
      <c r="G11" s="101"/>
    </row>
    <row r="12" spans="1:7" ht="20.25" customHeight="1" x14ac:dyDescent="0.2">
      <c r="A12" s="152"/>
      <c r="B12" s="75" t="s">
        <v>25</v>
      </c>
      <c r="C12" s="79">
        <f>COUNTIF($C$7:$C$11, "x")</f>
        <v>0</v>
      </c>
      <c r="D12" s="79">
        <f>COUNTIF($D$7:$D$11, "x")</f>
        <v>0</v>
      </c>
      <c r="E12" s="79">
        <f>COUNTIF($E$7:$E$11, "x")</f>
        <v>0</v>
      </c>
      <c r="F12" s="48">
        <f>IF($C$12&gt;0,$C$12/(5-$E$12),0)</f>
        <v>0</v>
      </c>
      <c r="G12" s="102"/>
    </row>
    <row r="13" spans="1:7" ht="20.25" customHeight="1" x14ac:dyDescent="0.2">
      <c r="A13" s="152" t="s">
        <v>146</v>
      </c>
      <c r="B13" s="95" t="s">
        <v>136</v>
      </c>
      <c r="C13" s="51"/>
      <c r="D13" s="29"/>
      <c r="E13" s="29" t="s">
        <v>98</v>
      </c>
      <c r="G13" s="101"/>
    </row>
    <row r="14" spans="1:7" ht="20.25" customHeight="1" x14ac:dyDescent="0.2">
      <c r="A14" s="152"/>
      <c r="B14" s="95" t="s">
        <v>137</v>
      </c>
      <c r="C14" s="51"/>
      <c r="D14" s="29"/>
      <c r="E14" s="29"/>
      <c r="G14" s="101"/>
    </row>
    <row r="15" spans="1:7" ht="20.25" customHeight="1" x14ac:dyDescent="0.2">
      <c r="A15" s="152"/>
      <c r="B15" s="95" t="s">
        <v>138</v>
      </c>
      <c r="C15" s="51"/>
      <c r="D15" s="29"/>
      <c r="E15" s="29"/>
      <c r="F15" s="83" t="s">
        <v>98</v>
      </c>
      <c r="G15" s="101"/>
    </row>
    <row r="16" spans="1:7" ht="20.25" customHeight="1" x14ac:dyDescent="0.2">
      <c r="A16" s="152"/>
      <c r="B16" s="95" t="s">
        <v>139</v>
      </c>
      <c r="C16" s="51"/>
      <c r="D16" s="29"/>
      <c r="E16" s="29"/>
      <c r="G16" s="101"/>
    </row>
    <row r="17" spans="1:7" ht="20.25" customHeight="1" x14ac:dyDescent="0.2">
      <c r="A17" s="152"/>
      <c r="B17" s="95" t="s">
        <v>207</v>
      </c>
      <c r="C17" s="51" t="s">
        <v>98</v>
      </c>
      <c r="D17" s="29"/>
      <c r="E17" s="29"/>
      <c r="G17" s="101"/>
    </row>
    <row r="18" spans="1:7" ht="20.25" customHeight="1" x14ac:dyDescent="0.2">
      <c r="A18" s="152"/>
      <c r="B18" s="75" t="s">
        <v>25</v>
      </c>
      <c r="C18" s="79">
        <f>COUNTIF($C$13:$C$17, "x")</f>
        <v>0</v>
      </c>
      <c r="D18" s="79">
        <f>COUNTIF($D$13:$D$17, "x")</f>
        <v>0</v>
      </c>
      <c r="E18" s="79">
        <f>COUNTIF($E$13:$E$17, "x")</f>
        <v>0</v>
      </c>
      <c r="F18" s="48">
        <f>IF($C$18&gt;0,$C$18/(5-$E$18),0)</f>
        <v>0</v>
      </c>
      <c r="G18" s="102"/>
    </row>
    <row r="19" spans="1:7" ht="20.25" customHeight="1" x14ac:dyDescent="0.2">
      <c r="A19" s="152" t="s">
        <v>147</v>
      </c>
      <c r="B19" s="95" t="s">
        <v>140</v>
      </c>
      <c r="C19" s="51"/>
      <c r="D19" s="29"/>
      <c r="E19" s="29"/>
      <c r="G19" s="101"/>
    </row>
    <row r="20" spans="1:7" ht="20.25" customHeight="1" x14ac:dyDescent="0.2">
      <c r="A20" s="152"/>
      <c r="B20" s="95" t="s">
        <v>141</v>
      </c>
      <c r="C20" s="51"/>
      <c r="D20" s="29"/>
      <c r="E20" s="29"/>
      <c r="F20" s="83" t="s">
        <v>98</v>
      </c>
      <c r="G20" s="101"/>
    </row>
    <row r="21" spans="1:7" ht="20.25" customHeight="1" x14ac:dyDescent="0.2">
      <c r="A21" s="152"/>
      <c r="B21" s="95" t="s">
        <v>142</v>
      </c>
      <c r="C21" s="82"/>
      <c r="D21" s="29"/>
      <c r="E21" s="31"/>
      <c r="G21" s="101"/>
    </row>
    <row r="22" spans="1:7" ht="20.25" customHeight="1" x14ac:dyDescent="0.2">
      <c r="A22" s="152"/>
      <c r="B22" s="95" t="s">
        <v>143</v>
      </c>
      <c r="C22" s="82"/>
      <c r="D22" s="31"/>
      <c r="E22" s="31"/>
      <c r="G22" s="101"/>
    </row>
    <row r="23" spans="1:7" ht="20.25" customHeight="1" x14ac:dyDescent="0.2">
      <c r="A23" s="152"/>
      <c r="B23" s="95" t="s">
        <v>144</v>
      </c>
      <c r="C23" s="51"/>
      <c r="D23" s="29"/>
      <c r="E23" s="29"/>
      <c r="F23" s="83" t="s">
        <v>98</v>
      </c>
      <c r="G23" s="101"/>
    </row>
    <row r="24" spans="1:7" ht="20.25" customHeight="1" x14ac:dyDescent="0.2">
      <c r="A24" s="152"/>
      <c r="B24" s="95" t="s">
        <v>239</v>
      </c>
      <c r="C24" s="51"/>
      <c r="D24" s="29"/>
      <c r="E24" s="29"/>
      <c r="G24" s="101"/>
    </row>
    <row r="25" spans="1:7" ht="20.25" customHeight="1" x14ac:dyDescent="0.2">
      <c r="A25" s="152"/>
      <c r="B25" s="77" t="s">
        <v>25</v>
      </c>
      <c r="C25" s="96">
        <f>COUNTIF($C$19:$C$24, "x")</f>
        <v>0</v>
      </c>
      <c r="D25" s="96">
        <f>COUNTIF($D$19:$D$24, "x")</f>
        <v>0</v>
      </c>
      <c r="E25" s="96">
        <f>COUNTIF($E$19:$E$24, "x")</f>
        <v>0</v>
      </c>
      <c r="F25" s="48">
        <f>IF($C$25&gt;0,$C$25/(6-$E$25),0)</f>
        <v>0</v>
      </c>
      <c r="G25" s="102"/>
    </row>
    <row r="26" spans="1:7" ht="15.75" customHeight="1" x14ac:dyDescent="0.2">
      <c r="A26" s="97"/>
      <c r="B26" s="98"/>
      <c r="C26" s="5"/>
      <c r="D26" s="5"/>
      <c r="E26" s="5"/>
      <c r="F26" s="83"/>
    </row>
    <row r="27" spans="1:7" ht="15.75" customHeight="1" x14ac:dyDescent="0.2">
      <c r="A27" s="157" t="s">
        <v>161</v>
      </c>
      <c r="B27" s="130"/>
      <c r="C27" s="130"/>
      <c r="D27" s="130"/>
      <c r="E27" s="130"/>
      <c r="F27" s="130"/>
    </row>
    <row r="29" spans="1:7" s="2" customFormat="1" ht="12.75" customHeight="1" thickBot="1" x14ac:dyDescent="0.25">
      <c r="A29" s="85" t="s">
        <v>64</v>
      </c>
      <c r="B29" s="56" t="s">
        <v>3</v>
      </c>
      <c r="C29" s="63" t="s">
        <v>1</v>
      </c>
      <c r="D29" s="64" t="s">
        <v>2</v>
      </c>
      <c r="E29" s="63" t="s">
        <v>202</v>
      </c>
      <c r="F29" s="87" t="s">
        <v>126</v>
      </c>
      <c r="G29" s="66" t="s">
        <v>205</v>
      </c>
    </row>
    <row r="30" spans="1:7" ht="20.25" customHeight="1" x14ac:dyDescent="0.2">
      <c r="A30" s="158" t="s">
        <v>164</v>
      </c>
      <c r="B30" s="58" t="s">
        <v>148</v>
      </c>
      <c r="C30" s="51"/>
      <c r="D30" s="29"/>
      <c r="E30" s="29"/>
      <c r="G30" s="101"/>
    </row>
    <row r="31" spans="1:7" ht="20.25" customHeight="1" x14ac:dyDescent="0.2">
      <c r="A31" s="137"/>
      <c r="B31" s="58" t="s">
        <v>149</v>
      </c>
      <c r="C31" s="51"/>
      <c r="D31" s="29"/>
      <c r="E31" s="29"/>
      <c r="G31" s="101"/>
    </row>
    <row r="32" spans="1:7" ht="20.25" customHeight="1" x14ac:dyDescent="0.2">
      <c r="A32" s="137"/>
      <c r="B32" s="58" t="s">
        <v>150</v>
      </c>
      <c r="C32" s="51"/>
      <c r="D32" s="29"/>
      <c r="E32" s="29"/>
      <c r="G32" s="101"/>
    </row>
    <row r="33" spans="1:7" ht="20.25" customHeight="1" x14ac:dyDescent="0.2">
      <c r="A33" s="137"/>
      <c r="B33" s="58" t="s">
        <v>151</v>
      </c>
      <c r="C33" s="51"/>
      <c r="D33" s="29"/>
      <c r="E33" s="29"/>
      <c r="G33" s="101"/>
    </row>
    <row r="34" spans="1:7" ht="20.25" customHeight="1" thickBot="1" x14ac:dyDescent="0.25">
      <c r="A34" s="159"/>
      <c r="B34" s="77" t="s">
        <v>25</v>
      </c>
      <c r="C34" s="79">
        <f>COUNTIF($C$30:$C$33, "x")</f>
        <v>0</v>
      </c>
      <c r="D34" s="79">
        <f>COUNTIF($D$30:$D$33, "x")</f>
        <v>0</v>
      </c>
      <c r="E34" s="79">
        <f>COUNTIF($E$30:$E$33, "x")</f>
        <v>0</v>
      </c>
      <c r="F34" s="48">
        <f>IF($C$34&gt;0,$C$34/(4-$E$34),0)</f>
        <v>0</v>
      </c>
      <c r="G34" s="102"/>
    </row>
    <row r="35" spans="1:7" ht="20.25" customHeight="1" x14ac:dyDescent="0.2">
      <c r="A35" s="158" t="s">
        <v>160</v>
      </c>
      <c r="B35" s="58" t="s">
        <v>152</v>
      </c>
      <c r="C35" s="51"/>
      <c r="D35" s="29"/>
      <c r="E35" s="29"/>
      <c r="G35" s="101"/>
    </row>
    <row r="36" spans="1:7" ht="20.25" customHeight="1" x14ac:dyDescent="0.2">
      <c r="A36" s="137"/>
      <c r="B36" s="58" t="s">
        <v>153</v>
      </c>
      <c r="C36" s="51"/>
      <c r="D36" s="29"/>
      <c r="E36" s="29"/>
      <c r="G36" s="101"/>
    </row>
    <row r="37" spans="1:7" ht="20.25" customHeight="1" x14ac:dyDescent="0.2">
      <c r="A37" s="137"/>
      <c r="B37" s="58" t="s">
        <v>154</v>
      </c>
      <c r="C37" s="51"/>
      <c r="D37" s="29"/>
      <c r="E37" s="29"/>
      <c r="G37" s="101"/>
    </row>
    <row r="38" spans="1:7" ht="20.25" customHeight="1" x14ac:dyDescent="0.2">
      <c r="A38" s="137"/>
      <c r="B38" s="58" t="s">
        <v>155</v>
      </c>
      <c r="C38" s="51"/>
      <c r="D38" s="29"/>
      <c r="E38" s="29"/>
      <c r="G38" s="101"/>
    </row>
    <row r="39" spans="1:7" ht="20.25" customHeight="1" x14ac:dyDescent="0.2">
      <c r="A39" s="137"/>
      <c r="B39" s="58" t="s">
        <v>156</v>
      </c>
      <c r="C39" s="51"/>
      <c r="D39" s="29"/>
      <c r="E39" s="29"/>
      <c r="F39" s="99"/>
      <c r="G39" s="101"/>
    </row>
    <row r="40" spans="1:7" ht="20.25" customHeight="1" x14ac:dyDescent="0.2">
      <c r="A40" s="137"/>
      <c r="B40" s="58" t="s">
        <v>157</v>
      </c>
      <c r="C40" s="51"/>
      <c r="D40" s="29"/>
      <c r="E40" s="29"/>
      <c r="G40" s="101"/>
    </row>
    <row r="41" spans="1:7" ht="20.25" customHeight="1" thickBot="1" x14ac:dyDescent="0.25">
      <c r="A41" s="159"/>
      <c r="B41" s="77" t="s">
        <v>25</v>
      </c>
      <c r="C41" s="79">
        <f>COUNTIF($C$35:$C$40, "x")</f>
        <v>0</v>
      </c>
      <c r="D41" s="79">
        <f>COUNTIF($D$35:$D$40, "x")</f>
        <v>0</v>
      </c>
      <c r="E41" s="79">
        <f>COUNTIF($E$35:$E$40, "x")</f>
        <v>0</v>
      </c>
      <c r="F41" s="48">
        <f>IF($C$41&gt;0,$C$41/(6-$E$41),0)</f>
        <v>0</v>
      </c>
      <c r="G41" s="102"/>
    </row>
    <row r="42" spans="1:7" ht="20.25" customHeight="1" x14ac:dyDescent="0.2">
      <c r="A42" s="158" t="s">
        <v>165</v>
      </c>
      <c r="B42" s="58" t="s">
        <v>158</v>
      </c>
      <c r="C42" s="51"/>
      <c r="D42" s="29"/>
      <c r="E42" s="29"/>
      <c r="G42" s="101"/>
    </row>
    <row r="43" spans="1:7" ht="20.25" customHeight="1" x14ac:dyDescent="0.2">
      <c r="A43" s="137"/>
      <c r="B43" s="58" t="s">
        <v>159</v>
      </c>
      <c r="C43" s="51"/>
      <c r="D43" s="29"/>
      <c r="E43" s="29"/>
      <c r="G43" s="101"/>
    </row>
    <row r="44" spans="1:7" ht="20.25" customHeight="1" x14ac:dyDescent="0.2">
      <c r="A44" s="137"/>
      <c r="B44" s="58" t="s">
        <v>232</v>
      </c>
      <c r="C44" s="51"/>
      <c r="D44" s="29"/>
      <c r="E44" s="29"/>
      <c r="G44" s="101"/>
    </row>
    <row r="45" spans="1:7" ht="20.25" customHeight="1" x14ac:dyDescent="0.2">
      <c r="A45" s="133"/>
      <c r="B45" s="77" t="s">
        <v>25</v>
      </c>
      <c r="C45" s="79">
        <f>COUNTIF($C$42:$C$44, "x")</f>
        <v>0</v>
      </c>
      <c r="D45" s="79">
        <f>COUNTIF($D$42:$D$44, "x")</f>
        <v>0</v>
      </c>
      <c r="E45" s="79">
        <f>COUNTIF($E$42:$E$44, "x")</f>
        <v>0</v>
      </c>
      <c r="F45" s="48">
        <f>IF($C$45&gt;0,$C$451/(3-$E$45),0)</f>
        <v>0</v>
      </c>
      <c r="G45" s="102"/>
    </row>
    <row r="46" spans="1:7" ht="15" thickBot="1" x14ac:dyDescent="0.25"/>
    <row r="47" spans="1:7" s="4" customFormat="1" ht="19.5" customHeight="1" thickBot="1" x14ac:dyDescent="0.3">
      <c r="B47" s="70" t="s">
        <v>199</v>
      </c>
      <c r="C47" s="71">
        <f>$C$45+$C$41+$C$34+$C25+$C$18+$C$12</f>
        <v>0</v>
      </c>
      <c r="D47" s="71">
        <f>$D$45+$D$41+$D$34+$D25+$D$18+$D$12</f>
        <v>0</v>
      </c>
      <c r="E47" s="71">
        <f>$E$45+$E$41+$E$34+$E25+$E$18+$E$12</f>
        <v>0</v>
      </c>
      <c r="F47" s="48">
        <f>IF($C$47&gt;0,$C$47/(29-$E$47),0)</f>
        <v>0</v>
      </c>
      <c r="G47" s="93"/>
    </row>
    <row r="48" spans="1:7" ht="15" thickBot="1" x14ac:dyDescent="0.25"/>
    <row r="49" spans="2:5" x14ac:dyDescent="0.2">
      <c r="B49" s="120" t="s">
        <v>173</v>
      </c>
      <c r="C49" s="141"/>
      <c r="D49" s="141"/>
      <c r="E49" s="142"/>
    </row>
    <row r="50" spans="2:5" x14ac:dyDescent="0.2">
      <c r="B50" s="143"/>
      <c r="C50" s="144"/>
      <c r="D50" s="144"/>
      <c r="E50" s="145"/>
    </row>
    <row r="51" spans="2:5" x14ac:dyDescent="0.2">
      <c r="B51" s="143"/>
      <c r="C51" s="144"/>
      <c r="D51" s="144"/>
      <c r="E51" s="145"/>
    </row>
    <row r="52" spans="2:5" ht="15" thickBot="1" x14ac:dyDescent="0.25">
      <c r="B52" s="146"/>
      <c r="C52" s="147"/>
      <c r="D52" s="147"/>
      <c r="E52" s="148"/>
    </row>
  </sheetData>
  <sheetProtection formatRows="0" selectLockedCells="1"/>
  <mergeCells count="11">
    <mergeCell ref="B49:E52"/>
    <mergeCell ref="A2:F2"/>
    <mergeCell ref="A3:F3"/>
    <mergeCell ref="A27:F27"/>
    <mergeCell ref="A7:A12"/>
    <mergeCell ref="A13:A18"/>
    <mergeCell ref="A19:A25"/>
    <mergeCell ref="A30:A34"/>
    <mergeCell ref="A42:A45"/>
    <mergeCell ref="A35:A41"/>
    <mergeCell ref="A5:E5"/>
  </mergeCells>
  <pageMargins left="0.2" right="0.2" top="0.25" bottom="0.25" header="0.05" footer="0.05"/>
  <pageSetup fitToHeight="0" orientation="landscape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27"/>
  <sheetViews>
    <sheetView zoomScale="85" zoomScaleNormal="85" workbookViewId="0">
      <selection activeCell="F22" sqref="F22"/>
    </sheetView>
  </sheetViews>
  <sheetFormatPr defaultColWidth="9.140625" defaultRowHeight="14.25" x14ac:dyDescent="0.2"/>
  <cols>
    <col min="1" max="1" width="20.7109375" style="1" customWidth="1"/>
    <col min="2" max="2" width="50.7109375" style="2" customWidth="1"/>
    <col min="3" max="3" width="6.7109375" style="1" customWidth="1"/>
    <col min="4" max="5" width="7" style="1" customWidth="1"/>
    <col min="6" max="6" width="9.140625" style="14"/>
    <col min="7" max="7" width="27.28515625" style="100" customWidth="1"/>
    <col min="8" max="16384" width="9.140625" style="1"/>
  </cols>
  <sheetData>
    <row r="2" spans="1:7" ht="27" customHeight="1" x14ac:dyDescent="0.2">
      <c r="A2" s="129" t="s">
        <v>189</v>
      </c>
      <c r="B2" s="160"/>
      <c r="C2" s="160"/>
      <c r="D2" s="160"/>
      <c r="E2" s="160"/>
      <c r="F2" s="160"/>
    </row>
    <row r="3" spans="1:7" ht="15.75" x14ac:dyDescent="0.2">
      <c r="A3" s="157" t="s">
        <v>163</v>
      </c>
      <c r="B3" s="160"/>
      <c r="C3" s="160"/>
      <c r="D3" s="160"/>
      <c r="E3" s="160"/>
      <c r="F3" s="160"/>
    </row>
    <row r="5" spans="1:7" ht="25.15" customHeight="1" x14ac:dyDescent="0.2">
      <c r="A5" s="139" t="s">
        <v>204</v>
      </c>
      <c r="B5" s="139"/>
      <c r="C5" s="139"/>
      <c r="D5" s="139"/>
      <c r="E5" s="139"/>
    </row>
    <row r="6" spans="1:7" customFormat="1" ht="15" x14ac:dyDescent="0.25">
      <c r="A6" s="55" t="s">
        <v>64</v>
      </c>
      <c r="B6" s="55" t="s">
        <v>3</v>
      </c>
      <c r="C6" s="63" t="s">
        <v>1</v>
      </c>
      <c r="D6" s="63" t="s">
        <v>2</v>
      </c>
      <c r="E6" s="63" t="s">
        <v>202</v>
      </c>
      <c r="F6" s="65" t="s">
        <v>126</v>
      </c>
      <c r="G6" s="78" t="s">
        <v>205</v>
      </c>
    </row>
    <row r="7" spans="1:7" ht="20.25" customHeight="1" x14ac:dyDescent="0.2">
      <c r="A7" s="161" t="s">
        <v>128</v>
      </c>
      <c r="B7" s="95" t="s">
        <v>113</v>
      </c>
      <c r="C7" s="51"/>
      <c r="D7" s="29"/>
      <c r="E7" s="29"/>
      <c r="G7" s="101"/>
    </row>
    <row r="8" spans="1:7" ht="20.25" customHeight="1" x14ac:dyDescent="0.2">
      <c r="A8" s="161"/>
      <c r="B8" s="95" t="s">
        <v>114</v>
      </c>
      <c r="C8" s="51"/>
      <c r="D8" s="29"/>
      <c r="E8" s="29"/>
      <c r="G8" s="101"/>
    </row>
    <row r="9" spans="1:7" ht="20.25" customHeight="1" x14ac:dyDescent="0.2">
      <c r="A9" s="161"/>
      <c r="B9" s="95" t="s">
        <v>115</v>
      </c>
      <c r="C9" s="51"/>
      <c r="D9" s="29"/>
      <c r="E9" s="29"/>
      <c r="G9" s="101"/>
    </row>
    <row r="10" spans="1:7" ht="20.25" customHeight="1" x14ac:dyDescent="0.2">
      <c r="A10" s="161"/>
      <c r="B10" s="95" t="s">
        <v>116</v>
      </c>
      <c r="C10" s="51"/>
      <c r="D10" s="29"/>
      <c r="E10" s="29"/>
      <c r="G10" s="101"/>
    </row>
    <row r="11" spans="1:7" ht="20.25" customHeight="1" x14ac:dyDescent="0.2">
      <c r="A11" s="161"/>
      <c r="B11" s="75" t="s">
        <v>25</v>
      </c>
      <c r="C11" s="79">
        <f>COUNTIF($C$7:$C$10, "x")</f>
        <v>0</v>
      </c>
      <c r="D11" s="79">
        <f>COUNTIF($D$7:$D$10, "x")</f>
        <v>0</v>
      </c>
      <c r="E11" s="79">
        <f>COUNTIF($E$7:$E$10, "x")</f>
        <v>0</v>
      </c>
      <c r="F11" s="48">
        <f>IF($C$11&gt;0,$C$11/(4-$E$11),0)</f>
        <v>0</v>
      </c>
      <c r="G11" s="102"/>
    </row>
    <row r="12" spans="1:7" ht="20.25" customHeight="1" x14ac:dyDescent="0.2">
      <c r="A12" s="162" t="s">
        <v>129</v>
      </c>
      <c r="B12" s="95" t="s">
        <v>117</v>
      </c>
      <c r="C12" s="51"/>
      <c r="D12" s="29"/>
      <c r="E12" s="29"/>
      <c r="G12" s="101"/>
    </row>
    <row r="13" spans="1:7" ht="20.25" customHeight="1" x14ac:dyDescent="0.2">
      <c r="A13" s="162"/>
      <c r="B13" s="109" t="s">
        <v>240</v>
      </c>
      <c r="C13" s="51"/>
      <c r="D13" s="29"/>
      <c r="E13" s="29" t="s">
        <v>98</v>
      </c>
      <c r="G13" s="101"/>
    </row>
    <row r="14" spans="1:7" ht="20.25" customHeight="1" x14ac:dyDescent="0.2">
      <c r="A14" s="162"/>
      <c r="B14" s="95" t="s">
        <v>118</v>
      </c>
      <c r="C14" s="51"/>
      <c r="D14" s="29"/>
      <c r="E14" s="29"/>
      <c r="G14" s="101"/>
    </row>
    <row r="15" spans="1:7" ht="20.25" customHeight="1" x14ac:dyDescent="0.2">
      <c r="A15" s="162"/>
      <c r="B15" s="75" t="s">
        <v>25</v>
      </c>
      <c r="C15" s="79">
        <f>COUNTIF($C$12:$C$14, "x")</f>
        <v>0</v>
      </c>
      <c r="D15" s="79">
        <f>COUNTIF($D$12:$D$14, "x")</f>
        <v>0</v>
      </c>
      <c r="E15" s="79">
        <f>COUNTIF($E$12:$E$14, "x")</f>
        <v>0</v>
      </c>
      <c r="F15" s="48">
        <f>IF($C$15&gt;0,$C$15/(3-$E$15),0)</f>
        <v>0</v>
      </c>
      <c r="G15" s="102"/>
    </row>
    <row r="16" spans="1:7" ht="20.25" customHeight="1" x14ac:dyDescent="0.2">
      <c r="A16" s="161" t="s">
        <v>112</v>
      </c>
      <c r="B16" s="95" t="s">
        <v>190</v>
      </c>
      <c r="C16" s="51" t="s">
        <v>98</v>
      </c>
      <c r="D16" s="29"/>
      <c r="E16" s="29"/>
      <c r="G16" s="101"/>
    </row>
    <row r="17" spans="1:7" ht="20.25" customHeight="1" x14ac:dyDescent="0.2">
      <c r="A17" s="161"/>
      <c r="B17" s="95" t="s">
        <v>119</v>
      </c>
      <c r="C17" s="51"/>
      <c r="D17" s="29"/>
      <c r="E17" s="29"/>
      <c r="G17" s="101"/>
    </row>
    <row r="18" spans="1:7" ht="20.25" customHeight="1" x14ac:dyDescent="0.2">
      <c r="A18" s="161"/>
      <c r="B18" s="95" t="s">
        <v>120</v>
      </c>
      <c r="C18" s="51"/>
      <c r="D18" s="29"/>
      <c r="E18" s="29"/>
      <c r="G18" s="101"/>
    </row>
    <row r="19" spans="1:7" ht="20.25" customHeight="1" x14ac:dyDescent="0.2">
      <c r="A19" s="161"/>
      <c r="B19" s="95" t="s">
        <v>121</v>
      </c>
      <c r="C19" s="51"/>
      <c r="D19" s="29"/>
      <c r="E19" s="29"/>
      <c r="G19" s="101"/>
    </row>
    <row r="20" spans="1:7" ht="20.25" customHeight="1" x14ac:dyDescent="0.2">
      <c r="A20" s="161"/>
      <c r="B20" s="77" t="s">
        <v>25</v>
      </c>
      <c r="C20" s="79">
        <f>COUNTIF($C$16:$C$19, "x")</f>
        <v>0</v>
      </c>
      <c r="D20" s="79">
        <f>COUNTIF($D$16:$D$19, "x")</f>
        <v>0</v>
      </c>
      <c r="E20" s="79">
        <f>COUNTIF($E$16:$E$19, "x")</f>
        <v>0</v>
      </c>
      <c r="F20" s="48">
        <f>IF($C$20&gt;0,$C$20/(4-$E$20),0)</f>
        <v>0</v>
      </c>
      <c r="G20" s="102"/>
    </row>
    <row r="21" spans="1:7" ht="15" thickBot="1" x14ac:dyDescent="0.25"/>
    <row r="22" spans="1:7" s="7" customFormat="1" ht="20.25" customHeight="1" thickBot="1" x14ac:dyDescent="0.3">
      <c r="A22" s="8"/>
      <c r="B22" s="70" t="s">
        <v>200</v>
      </c>
      <c r="C22" s="71">
        <f>$C$20+$C$15+$C$11</f>
        <v>0</v>
      </c>
      <c r="D22" s="71">
        <f>$D$20+$D$15+$D$11</f>
        <v>0</v>
      </c>
      <c r="E22" s="71">
        <f>$E$20+$E$15+$E$11</f>
        <v>0</v>
      </c>
      <c r="F22" s="48">
        <f>IF($C$22&gt;0,$C$22/(13-$E$22),0)</f>
        <v>0</v>
      </c>
      <c r="G22" s="47"/>
    </row>
    <row r="23" spans="1:7" ht="15" thickBot="1" x14ac:dyDescent="0.25"/>
    <row r="24" spans="1:7" x14ac:dyDescent="0.2">
      <c r="B24" s="120" t="s">
        <v>173</v>
      </c>
      <c r="C24" s="141"/>
      <c r="D24" s="141"/>
      <c r="E24" s="142"/>
    </row>
    <row r="25" spans="1:7" x14ac:dyDescent="0.2">
      <c r="B25" s="143"/>
      <c r="C25" s="144"/>
      <c r="D25" s="144"/>
      <c r="E25" s="145"/>
    </row>
    <row r="26" spans="1:7" x14ac:dyDescent="0.2">
      <c r="B26" s="143"/>
      <c r="C26" s="144"/>
      <c r="D26" s="144"/>
      <c r="E26" s="145"/>
    </row>
    <row r="27" spans="1:7" ht="15" thickBot="1" x14ac:dyDescent="0.25">
      <c r="B27" s="146"/>
      <c r="C27" s="147"/>
      <c r="D27" s="147"/>
      <c r="E27" s="148"/>
    </row>
  </sheetData>
  <sheetProtection formatRows="0" selectLockedCells="1"/>
  <mergeCells count="7">
    <mergeCell ref="B24:E27"/>
    <mergeCell ref="A2:F2"/>
    <mergeCell ref="A3:F3"/>
    <mergeCell ref="A7:A11"/>
    <mergeCell ref="A12:A15"/>
    <mergeCell ref="A16:A20"/>
    <mergeCell ref="A5:E5"/>
  </mergeCells>
  <pageMargins left="0.2" right="0.2" top="0.25" bottom="0.25" header="0.05" footer="0.05"/>
  <pageSetup fitToHeight="0" orientation="landscape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29"/>
  <sheetViews>
    <sheetView topLeftCell="A15" zoomScale="70" zoomScaleNormal="70" workbookViewId="0">
      <selection activeCell="G24" sqref="G24"/>
    </sheetView>
  </sheetViews>
  <sheetFormatPr defaultColWidth="9.140625" defaultRowHeight="14.25" x14ac:dyDescent="0.2"/>
  <cols>
    <col min="1" max="1" width="20.7109375" style="1" customWidth="1"/>
    <col min="2" max="2" width="50.7109375" style="2" customWidth="1"/>
    <col min="3" max="5" width="7" style="1" customWidth="1"/>
    <col min="6" max="6" width="9.140625" style="14"/>
    <col min="7" max="7" width="27.42578125" style="100" customWidth="1"/>
    <col min="8" max="16384" width="9.140625" style="1"/>
  </cols>
  <sheetData>
    <row r="2" spans="1:7" ht="27" customHeight="1" x14ac:dyDescent="0.2">
      <c r="A2" s="129" t="s">
        <v>191</v>
      </c>
      <c r="B2" s="130"/>
      <c r="C2" s="130"/>
      <c r="D2" s="130"/>
      <c r="E2" s="130"/>
      <c r="F2" s="130"/>
    </row>
    <row r="3" spans="1:7" ht="25.15" customHeight="1" x14ac:dyDescent="0.2">
      <c r="A3" s="139" t="s">
        <v>204</v>
      </c>
      <c r="B3" s="139"/>
      <c r="C3" s="139"/>
      <c r="D3" s="139"/>
      <c r="E3" s="139"/>
    </row>
    <row r="4" spans="1:7" customFormat="1" ht="15" x14ac:dyDescent="0.25">
      <c r="A4" s="55" t="s">
        <v>64</v>
      </c>
      <c r="B4" s="55" t="s">
        <v>166</v>
      </c>
      <c r="C4" s="63" t="s">
        <v>1</v>
      </c>
      <c r="D4" s="63" t="s">
        <v>2</v>
      </c>
      <c r="E4" s="63" t="s">
        <v>202</v>
      </c>
      <c r="F4" s="65" t="s">
        <v>126</v>
      </c>
      <c r="G4" s="103" t="s">
        <v>205</v>
      </c>
    </row>
    <row r="5" spans="1:7" ht="30" customHeight="1" x14ac:dyDescent="0.2">
      <c r="A5" s="161" t="s">
        <v>212</v>
      </c>
      <c r="B5" s="107" t="s">
        <v>213</v>
      </c>
      <c r="C5" s="51"/>
      <c r="D5" s="29"/>
      <c r="E5" s="29"/>
      <c r="G5" s="101"/>
    </row>
    <row r="6" spans="1:7" ht="32.25" customHeight="1" x14ac:dyDescent="0.2">
      <c r="A6" s="161"/>
      <c r="B6" s="107" t="s">
        <v>167</v>
      </c>
      <c r="C6" s="51"/>
      <c r="D6" s="29"/>
      <c r="E6" s="29"/>
      <c r="G6" s="101"/>
    </row>
    <row r="7" spans="1:7" ht="45" customHeight="1" x14ac:dyDescent="0.2">
      <c r="A7" s="161"/>
      <c r="B7" s="107" t="s">
        <v>168</v>
      </c>
      <c r="C7" s="51"/>
      <c r="D7" s="29"/>
      <c r="E7" s="29"/>
      <c r="G7" s="101"/>
    </row>
    <row r="8" spans="1:7" ht="45" customHeight="1" x14ac:dyDescent="0.2">
      <c r="A8" s="161"/>
      <c r="B8" s="107" t="s">
        <v>214</v>
      </c>
      <c r="C8" s="51"/>
      <c r="D8" s="29"/>
      <c r="E8" s="29"/>
      <c r="G8" s="101"/>
    </row>
    <row r="9" spans="1:7" ht="34.15" customHeight="1" x14ac:dyDescent="0.2">
      <c r="A9" s="161"/>
      <c r="B9" s="107" t="s">
        <v>215</v>
      </c>
      <c r="C9" s="51"/>
      <c r="D9" s="29"/>
      <c r="E9" s="29"/>
      <c r="G9" s="101"/>
    </row>
    <row r="10" spans="1:7" ht="34.15" customHeight="1" x14ac:dyDescent="0.2">
      <c r="A10" s="161"/>
      <c r="B10" s="107" t="s">
        <v>216</v>
      </c>
      <c r="C10" s="51"/>
      <c r="D10" s="29"/>
      <c r="E10" s="29"/>
      <c r="G10" s="101"/>
    </row>
    <row r="11" spans="1:7" ht="34.15" customHeight="1" x14ac:dyDescent="0.2">
      <c r="A11" s="161"/>
      <c r="B11" s="107" t="s">
        <v>217</v>
      </c>
      <c r="C11" s="51"/>
      <c r="D11" s="29"/>
      <c r="E11" s="29"/>
      <c r="G11" s="101"/>
    </row>
    <row r="12" spans="1:7" ht="34.15" customHeight="1" x14ac:dyDescent="0.2">
      <c r="A12" s="161"/>
      <c r="B12" s="107" t="s">
        <v>218</v>
      </c>
      <c r="C12" s="51"/>
      <c r="D12" s="29"/>
      <c r="E12" s="29"/>
      <c r="G12" s="101"/>
    </row>
    <row r="13" spans="1:7" ht="18" customHeight="1" x14ac:dyDescent="0.2">
      <c r="A13" s="161"/>
      <c r="B13" s="110" t="s">
        <v>25</v>
      </c>
      <c r="C13" s="79">
        <f>COUNTIF($C$5:$C$12, "x")</f>
        <v>0</v>
      </c>
      <c r="D13" s="79">
        <f>COUNTIF($D$5:$D$12, "x")</f>
        <v>0</v>
      </c>
      <c r="E13" s="79">
        <f>COUNTIF($E$5:$E$12, "x")</f>
        <v>0</v>
      </c>
      <c r="F13" s="48">
        <f>IF($C$13&gt;0,$C$13/(4-$E$13),0)</f>
        <v>0</v>
      </c>
      <c r="G13" s="102"/>
    </row>
    <row r="14" spans="1:7" ht="40.15" customHeight="1" x14ac:dyDescent="0.2">
      <c r="A14" s="161" t="s">
        <v>192</v>
      </c>
      <c r="B14" s="109" t="s">
        <v>241</v>
      </c>
      <c r="C14" s="51" t="s">
        <v>98</v>
      </c>
      <c r="D14" s="29"/>
      <c r="E14" s="29"/>
      <c r="G14" s="101"/>
    </row>
    <row r="15" spans="1:7" ht="48" x14ac:dyDescent="0.2">
      <c r="A15" s="161"/>
      <c r="B15" s="107" t="s">
        <v>219</v>
      </c>
      <c r="C15" s="51"/>
      <c r="D15" s="29"/>
      <c r="E15" s="29"/>
      <c r="G15" s="101"/>
    </row>
    <row r="16" spans="1:7" ht="30" customHeight="1" x14ac:dyDescent="0.2">
      <c r="A16" s="161"/>
      <c r="B16" s="111" t="s">
        <v>220</v>
      </c>
      <c r="C16" s="51"/>
      <c r="D16" s="29"/>
      <c r="E16" s="29"/>
      <c r="G16" s="101"/>
    </row>
    <row r="17" spans="1:7" ht="18" customHeight="1" x14ac:dyDescent="0.2">
      <c r="A17" s="161"/>
      <c r="B17" s="110" t="s">
        <v>25</v>
      </c>
      <c r="C17" s="79">
        <f>COUNTIF($C$14:$C$16, "x")</f>
        <v>0</v>
      </c>
      <c r="D17" s="79">
        <f>COUNTIF($D$14:$D$16, "x")</f>
        <v>0</v>
      </c>
      <c r="E17" s="79">
        <f>COUNTIF($E$14:$E$16, "x")</f>
        <v>0</v>
      </c>
      <c r="F17" s="48">
        <f>IF($C$17&gt;0,$C$17/(5-$E$17),0)</f>
        <v>0</v>
      </c>
      <c r="G17" s="102"/>
    </row>
    <row r="18" spans="1:7" ht="30" customHeight="1" x14ac:dyDescent="0.2">
      <c r="A18" s="161" t="s">
        <v>193</v>
      </c>
      <c r="B18" s="109" t="s">
        <v>169</v>
      </c>
      <c r="C18" s="51" t="s">
        <v>98</v>
      </c>
      <c r="D18" s="29"/>
      <c r="E18" s="29"/>
      <c r="G18" s="101"/>
    </row>
    <row r="19" spans="1:7" ht="42" customHeight="1" x14ac:dyDescent="0.2">
      <c r="A19" s="161"/>
      <c r="B19" s="109" t="s">
        <v>170</v>
      </c>
      <c r="C19" s="51" t="s">
        <v>98</v>
      </c>
      <c r="D19" s="29"/>
      <c r="E19" s="29"/>
      <c r="G19" s="101"/>
    </row>
    <row r="20" spans="1:7" ht="30" customHeight="1" x14ac:dyDescent="0.2">
      <c r="A20" s="161"/>
      <c r="B20" s="109" t="s">
        <v>242</v>
      </c>
      <c r="C20" s="51" t="s">
        <v>98</v>
      </c>
      <c r="D20" s="29"/>
      <c r="E20" s="29"/>
      <c r="G20" s="101"/>
    </row>
    <row r="21" spans="1:7" ht="63.75" customHeight="1" x14ac:dyDescent="0.2">
      <c r="A21" s="161"/>
      <c r="B21" s="109" t="s">
        <v>194</v>
      </c>
      <c r="C21" s="51" t="s">
        <v>98</v>
      </c>
      <c r="D21" s="29"/>
      <c r="E21" s="29"/>
      <c r="G21" s="101"/>
    </row>
    <row r="22" spans="1:7" ht="18" customHeight="1" x14ac:dyDescent="0.2">
      <c r="A22" s="161"/>
      <c r="B22" s="77" t="s">
        <v>25</v>
      </c>
      <c r="C22" s="79">
        <f>COUNTIF($C$18:$C$21, "x")</f>
        <v>0</v>
      </c>
      <c r="D22" s="79">
        <f>COUNTIF($D$18:$D$21, "x")</f>
        <v>0</v>
      </c>
      <c r="E22" s="79">
        <f>COUNTIF($E$18:$E$21, "x")</f>
        <v>0</v>
      </c>
      <c r="F22" s="48">
        <f>IF($C$22&gt;0,$C$22/(4-$E$22),0)</f>
        <v>0</v>
      </c>
      <c r="G22" s="102"/>
    </row>
    <row r="23" spans="1:7" ht="15" thickBot="1" x14ac:dyDescent="0.25"/>
    <row r="24" spans="1:7" s="7" customFormat="1" ht="20.25" customHeight="1" thickBot="1" x14ac:dyDescent="0.3">
      <c r="B24" s="70" t="s">
        <v>201</v>
      </c>
      <c r="C24" s="71">
        <f>C13+C17+C22</f>
        <v>0</v>
      </c>
      <c r="D24" s="71">
        <f>D13+D17+D22</f>
        <v>0</v>
      </c>
      <c r="E24" s="71">
        <f>E13+E17+E22</f>
        <v>0</v>
      </c>
      <c r="F24" s="48">
        <f>IF($C$24&gt;0,$C$24/(13-$E24),0)</f>
        <v>0</v>
      </c>
      <c r="G24" s="47"/>
    </row>
    <row r="25" spans="1:7" ht="15" thickBot="1" x14ac:dyDescent="0.25"/>
    <row r="26" spans="1:7" x14ac:dyDescent="0.2">
      <c r="B26" s="120" t="s">
        <v>243</v>
      </c>
      <c r="C26" s="141"/>
      <c r="D26" s="141"/>
      <c r="E26" s="142"/>
    </row>
    <row r="27" spans="1:7" x14ac:dyDescent="0.2">
      <c r="B27" s="143"/>
      <c r="C27" s="144"/>
      <c r="D27" s="144"/>
      <c r="E27" s="145"/>
    </row>
    <row r="28" spans="1:7" x14ac:dyDescent="0.2">
      <c r="B28" s="143"/>
      <c r="C28" s="144"/>
      <c r="D28" s="144"/>
      <c r="E28" s="145"/>
    </row>
    <row r="29" spans="1:7" ht="15" thickBot="1" x14ac:dyDescent="0.25">
      <c r="B29" s="146"/>
      <c r="C29" s="147"/>
      <c r="D29" s="147"/>
      <c r="E29" s="148"/>
    </row>
  </sheetData>
  <sheetProtection formatRows="0" selectLockedCells="1"/>
  <mergeCells count="6">
    <mergeCell ref="A5:A13"/>
    <mergeCell ref="A14:A17"/>
    <mergeCell ref="A18:A22"/>
    <mergeCell ref="B26:E29"/>
    <mergeCell ref="A2:F2"/>
    <mergeCell ref="A3:E3"/>
  </mergeCells>
  <pageMargins left="0.2" right="0.2" top="0.25" bottom="0.25" header="0.05" footer="0.05"/>
  <pageSetup fitToHeight="0" orientation="landscape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941508-41e1-4a88-b65c-cb6b2ed54d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1E025DF0AFA345853E69B4174182D8" ma:contentTypeVersion="14" ma:contentTypeDescription="Create a new document." ma:contentTypeScope="" ma:versionID="86c4dd5922aa162f6cff180b6e321c80">
  <xsd:schema xmlns:xsd="http://www.w3.org/2001/XMLSchema" xmlns:xs="http://www.w3.org/2001/XMLSchema" xmlns:p="http://schemas.microsoft.com/office/2006/metadata/properties" xmlns:ns2="b6941508-41e1-4a88-b65c-cb6b2ed54d21" xmlns:ns3="d3787524-21f6-479b-9f04-517a7b764fb0" targetNamespace="http://schemas.microsoft.com/office/2006/metadata/properties" ma:root="true" ma:fieldsID="cb5524a8f88a86442ddbaf1c2b1104aa" ns2:_="" ns3:_="">
    <xsd:import namespace="b6941508-41e1-4a88-b65c-cb6b2ed54d21"/>
    <xsd:import namespace="d3787524-21f6-479b-9f04-517a7b764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41508-41e1-4a88-b65c-cb6b2ed54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c59ac18-3d28-4807-934d-f1e166a431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87524-21f6-479b-9f04-517a7b764f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0601D-5AF8-497A-9950-A1739062395E}">
  <ds:schemaRefs>
    <ds:schemaRef ds:uri="http://schemas.microsoft.com/office/2006/metadata/properties"/>
    <ds:schemaRef ds:uri="http://schemas.microsoft.com/office/infopath/2007/PartnerControls"/>
    <ds:schemaRef ds:uri="b6941508-41e1-4a88-b65c-cb6b2ed54d21"/>
  </ds:schemaRefs>
</ds:datastoreItem>
</file>

<file path=customXml/itemProps2.xml><?xml version="1.0" encoding="utf-8"?>
<ds:datastoreItem xmlns:ds="http://schemas.openxmlformats.org/officeDocument/2006/customXml" ds:itemID="{A030E435-946F-488D-B845-10CC6B65EF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F7383-BF58-48B7-84CD-2B0A88FE1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41508-41e1-4a88-b65c-cb6b2ed54d21"/>
    <ds:schemaRef ds:uri="d3787524-21f6-479b-9f04-517a7b764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Program Commitment</vt:lpstr>
      <vt:lpstr>Vehicle</vt:lpstr>
      <vt:lpstr>Construction</vt:lpstr>
      <vt:lpstr>Infrastructure</vt:lpstr>
      <vt:lpstr>Employment</vt:lpstr>
      <vt:lpstr>Ergonomic -Falls</vt:lpstr>
      <vt:lpstr>Ergonomic Claims</vt:lpstr>
      <vt:lpstr>Wildfire</vt:lpstr>
      <vt:lpstr>Construction!Print_Area</vt:lpstr>
      <vt:lpstr>Employment!Print_Area</vt:lpstr>
      <vt:lpstr>'Ergonomic Claims'!Print_Area</vt:lpstr>
      <vt:lpstr>'Ergonomic -Falls'!Print_Area</vt:lpstr>
      <vt:lpstr>Infrastructure!Print_Area</vt:lpstr>
      <vt:lpstr>'Program Commitment'!Print_Area</vt:lpstr>
      <vt:lpstr>Vehicle!Print_Area</vt:lpstr>
      <vt:lpstr>Wildfire!Print_Area</vt:lpstr>
      <vt:lpstr>Construction!Print_Titles</vt:lpstr>
      <vt:lpstr>'Ergonomic -Falls'!Print_Titles</vt:lpstr>
      <vt:lpstr>Infrastructure!Print_Titles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cwagenseller</dc:creator>
  <cp:lastModifiedBy>Suzanne Wallace</cp:lastModifiedBy>
  <cp:lastPrinted>2021-11-03T18:39:59Z</cp:lastPrinted>
  <dcterms:created xsi:type="dcterms:W3CDTF">2015-07-13T16:54:58Z</dcterms:created>
  <dcterms:modified xsi:type="dcterms:W3CDTF">2025-03-24T18:51:01Z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0x010100D91E025DF0AFA345853E69B4174182D8</vt:lpwstr>
  </property>
  <property fmtid="{D5CDD505-2E9C-101B-9397-08002B2CF9AE}" pid="3" name="Order">
    <vt:r8>12214600</vt:r8>
  </property>
  <property fmtid="{D5CDD505-2E9C-101B-9397-08002B2CF9AE}" pid="4" name="MediaServiceImageTags">
    <vt:lpwstr/>
  </property>
</Properties>
</file>